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4"/>
  </bookViews>
  <sheets>
    <sheet name="Finantseerimistehingud2012" sheetId="1" r:id="rId1"/>
    <sheet name="KULUD 2012" sheetId="2" r:id="rId2"/>
    <sheet name="Investeerimistegevuse 2012" sheetId="3" r:id="rId3"/>
    <sheet name="Likviidsed varad2012" sheetId="4" r:id="rId4"/>
    <sheet name="TULUD" sheetId="5" r:id="rId5"/>
  </sheets>
  <definedNames/>
  <calcPr fullCalcOnLoad="1"/>
</workbook>
</file>

<file path=xl/sharedStrings.xml><?xml version="1.0" encoding="utf-8"?>
<sst xmlns="http://schemas.openxmlformats.org/spreadsheetml/2006/main" count="576" uniqueCount="271">
  <si>
    <t>TUNNUS</t>
  </si>
  <si>
    <t>KIRJE NIMETUS</t>
  </si>
  <si>
    <t>20.6</t>
  </si>
  <si>
    <t>Võetud laenude tagasimaksmine muudele residentidele.</t>
  </si>
  <si>
    <t>Muutus kassas ja hoiustes</t>
  </si>
  <si>
    <t>FINANTSEERIMISTEHINGUD KOKKU:</t>
  </si>
  <si>
    <t>Üldised valitsussektori teenused</t>
  </si>
  <si>
    <t>sh.50</t>
  </si>
  <si>
    <t>Personalikulud</t>
  </si>
  <si>
    <t>sh.15</t>
  </si>
  <si>
    <t>VALLAVOLIKOGU</t>
  </si>
  <si>
    <t>sh. 50</t>
  </si>
  <si>
    <t>VALLAVALITSUS</t>
  </si>
  <si>
    <t>RESERVFOND</t>
  </si>
  <si>
    <t>VALITSUSSEKTORI VÕLA TEENINDAMINE</t>
  </si>
  <si>
    <t>Avalik kord ja julgeolek</t>
  </si>
  <si>
    <t>PÄÄSTETEENUSED</t>
  </si>
  <si>
    <t>MUU AVALIK KORD JA JULGEOLEK</t>
  </si>
  <si>
    <t>Majandus</t>
  </si>
  <si>
    <t>sh. 15</t>
  </si>
  <si>
    <t>MUU PÕLLUMAJANDUS</t>
  </si>
  <si>
    <t>VALLATEEDE- JA TÄNAVATE KORRASHOID</t>
  </si>
  <si>
    <t>Keskkonnakaitse</t>
  </si>
  <si>
    <t>JÄÄTMEKÄITLUS</t>
  </si>
  <si>
    <t>Elamu- ja kommunaalmajandus</t>
  </si>
  <si>
    <t>VEEVARUSTUS</t>
  </si>
  <si>
    <t>TÄNAVAVALGUSTUS</t>
  </si>
  <si>
    <t>KALMISTUD</t>
  </si>
  <si>
    <t>Tervishoid</t>
  </si>
  <si>
    <t>Vaba aeg, kultuur ja religioon</t>
  </si>
  <si>
    <t>VABA AJA SPORDIÜRITUSED</t>
  </si>
  <si>
    <t>RAAMATUKOGUD</t>
  </si>
  <si>
    <t>ARUKÜLA RAAMATUKOGU</t>
  </si>
  <si>
    <t>PIKAVERE RAAMATUKOGU</t>
  </si>
  <si>
    <t>RAASIKU RAAMATUKOGU</t>
  </si>
  <si>
    <t>RAHVA- JA KULTUURIMAJAD</t>
  </si>
  <si>
    <t>ARUKÜLA RAHVAMAJA (MTÜ)</t>
  </si>
  <si>
    <t>RAASIKU RAHVAMAJA</t>
  </si>
  <si>
    <t>KULTUURIÜRITUSED</t>
  </si>
  <si>
    <t>SELTSITEGEVUS</t>
  </si>
  <si>
    <t>RINGHÄÄLINGU- JA KIRJASTAMISTEENUSED</t>
  </si>
  <si>
    <t>Haridus</t>
  </si>
  <si>
    <t>EELHARIDUS (LASTEAIAD)</t>
  </si>
  <si>
    <t>RAASIKU LASTEAED</t>
  </si>
  <si>
    <t>ARUKÜLA LASTEAED</t>
  </si>
  <si>
    <t>TEISED LASTEAIAD</t>
  </si>
  <si>
    <t>PÕHIKOOLID</t>
  </si>
  <si>
    <t>ARUKÜLA PÕHIKOOL</t>
  </si>
  <si>
    <t>RAASIKU PÕHIKOOL</t>
  </si>
  <si>
    <t>PÕHIKOOLID (teistes omavalitsustes)</t>
  </si>
  <si>
    <t>MTÜ ARUKÜLA VABAKOOLI SELTS</t>
  </si>
  <si>
    <t>GÜMNAASIUMID(teistes omavalitsustes)</t>
  </si>
  <si>
    <t>ÕPILASVEO ERILIINID</t>
  </si>
  <si>
    <t>MUUD HARIDUSE ABITEENUSED(HARIDUSÜRITUSED)</t>
  </si>
  <si>
    <t>Personalikulu</t>
  </si>
  <si>
    <t>Sotsiaalne kaitse</t>
  </si>
  <si>
    <t>PUUETEGA INIMESTE SOTSIAALNE KAITSE</t>
  </si>
  <si>
    <t>EAKATE SOTSIAALHOOLEKANDE ASUTUSED</t>
  </si>
  <si>
    <t>MUU EAKATE SOTSIAALNE KAITSE</t>
  </si>
  <si>
    <t>MUU PEREDE JA LASTE SOTSIAALNE KAITSE</t>
  </si>
  <si>
    <t>ELUASEMETEENUSED SOTSIAALSETELE RISKIRÜHMAD</t>
  </si>
  <si>
    <t>TOIMETULEKUTOETUS</t>
  </si>
  <si>
    <t>ÜLDSE KULUD:</t>
  </si>
  <si>
    <t>Tunnus</t>
  </si>
  <si>
    <t>Kirje nimetus</t>
  </si>
  <si>
    <t>MAKSUD</t>
  </si>
  <si>
    <t>Füüsilise isiku tulumaks</t>
  </si>
  <si>
    <t>Maamaks</t>
  </si>
  <si>
    <t>KAUPADE JA TEENUSTE MÜÜK</t>
  </si>
  <si>
    <t>Riigilõivud</t>
  </si>
  <si>
    <t>Kaupade ja teenuste müük</t>
  </si>
  <si>
    <t>TOETUSED</t>
  </si>
  <si>
    <t>Sihtotstarbelised toetused jooksvateks kuludeks</t>
  </si>
  <si>
    <t>3500.00</t>
  </si>
  <si>
    <t>Toetused</t>
  </si>
  <si>
    <t>sh:</t>
  </si>
  <si>
    <t>3500.00.08</t>
  </si>
  <si>
    <t>Põllumajanduministeerium koolipiim</t>
  </si>
  <si>
    <t>3500.00.09</t>
  </si>
  <si>
    <t>Rahandusministeerium õppelaen</t>
  </si>
  <si>
    <t>Vabariigi Valitsus sh:</t>
  </si>
  <si>
    <t>352.00</t>
  </si>
  <si>
    <t xml:space="preserve">Mittesihtotstarbelised toetused </t>
  </si>
  <si>
    <t>352.00.17</t>
  </si>
  <si>
    <t>MUUD TULUD</t>
  </si>
  <si>
    <t>TULU VARALT</t>
  </si>
  <si>
    <t>Laekumine vee erikasutusest</t>
  </si>
  <si>
    <t>TULUD KOKKU</t>
  </si>
  <si>
    <t>ÜLDMAJANDUSLIKUD ARENDUSPROJEKTID</t>
  </si>
  <si>
    <t>01</t>
  </si>
  <si>
    <t>01111</t>
  </si>
  <si>
    <t>01112</t>
  </si>
  <si>
    <t>01114</t>
  </si>
  <si>
    <t>01600</t>
  </si>
  <si>
    <t>01700</t>
  </si>
  <si>
    <t>03</t>
  </si>
  <si>
    <t>03200</t>
  </si>
  <si>
    <t>03600</t>
  </si>
  <si>
    <t>04</t>
  </si>
  <si>
    <t>04210</t>
  </si>
  <si>
    <t>04211</t>
  </si>
  <si>
    <t>04510</t>
  </si>
  <si>
    <t>04740</t>
  </si>
  <si>
    <t>05</t>
  </si>
  <si>
    <t>05100</t>
  </si>
  <si>
    <t>05400</t>
  </si>
  <si>
    <t>06</t>
  </si>
  <si>
    <t>06300</t>
  </si>
  <si>
    <t>06400</t>
  </si>
  <si>
    <t>06602</t>
  </si>
  <si>
    <t>07</t>
  </si>
  <si>
    <t>07600</t>
  </si>
  <si>
    <t>08</t>
  </si>
  <si>
    <t>08102</t>
  </si>
  <si>
    <t>08105</t>
  </si>
  <si>
    <t>08107</t>
  </si>
  <si>
    <t>08109</t>
  </si>
  <si>
    <t>08201</t>
  </si>
  <si>
    <t>08202</t>
  </si>
  <si>
    <t>08208</t>
  </si>
  <si>
    <t>08209</t>
  </si>
  <si>
    <t>08300</t>
  </si>
  <si>
    <t>08400</t>
  </si>
  <si>
    <t>09</t>
  </si>
  <si>
    <t>09110</t>
  </si>
  <si>
    <t>09212</t>
  </si>
  <si>
    <t>09220</t>
  </si>
  <si>
    <t>09221</t>
  </si>
  <si>
    <t>09600</t>
  </si>
  <si>
    <t>09601</t>
  </si>
  <si>
    <t>09800</t>
  </si>
  <si>
    <t>10</t>
  </si>
  <si>
    <t xml:space="preserve">MUU TERVISHOID </t>
  </si>
  <si>
    <t>350</t>
  </si>
  <si>
    <t>04511</t>
  </si>
  <si>
    <t>LIIKLUSKORRALDUS</t>
  </si>
  <si>
    <t>Materiaalsete ja immateriaalsete varade soetamine ja renoveerimine</t>
  </si>
  <si>
    <t>06603</t>
  </si>
  <si>
    <t>Üüri-ja renditulu toodetud materiaalsetelt varadelt</t>
  </si>
  <si>
    <t>HULKUVATE LOOMADEGA SEOTUD TEGEVUS</t>
  </si>
  <si>
    <t>eraldised hariduskuludeks</t>
  </si>
  <si>
    <t>koolilõuna</t>
  </si>
  <si>
    <t>toimetulekutoetus</t>
  </si>
  <si>
    <t xml:space="preserve"> </t>
  </si>
  <si>
    <t>NOORSOOTÖÖ JA NOORTEKESKUSED</t>
  </si>
  <si>
    <t>riigilt ja riigiasutustelt sh:</t>
  </si>
  <si>
    <t>Tasandusfond 11 lõige 2</t>
  </si>
  <si>
    <t xml:space="preserve">2010.a   </t>
  </si>
  <si>
    <t>Laenude võtmine muudelt residentidelt</t>
  </si>
  <si>
    <t>Arvelduslaenu võtmine pangast</t>
  </si>
  <si>
    <t>Arvelduslaenu tagasimaksmine pangale</t>
  </si>
  <si>
    <t>Finantsvarade suurenemine</t>
  </si>
  <si>
    <t>1011.1</t>
  </si>
  <si>
    <t>Aktsiate ja osade ost</t>
  </si>
  <si>
    <t>10.01,</t>
  </si>
  <si>
    <t>10500</t>
  </si>
  <si>
    <t>TÖÖTUTE KAITSE</t>
  </si>
  <si>
    <t>eelarve</t>
  </si>
  <si>
    <t>2011.a eelarve</t>
  </si>
  <si>
    <t>09210</t>
  </si>
  <si>
    <t>LASTEAED-KOOLID</t>
  </si>
  <si>
    <t>PIKAVERE LASTEAED-ALGKOOL</t>
  </si>
  <si>
    <t>sh:15</t>
  </si>
  <si>
    <t>materiaalse ja immateriaalse vara soetus</t>
  </si>
  <si>
    <t>sh.55</t>
  </si>
  <si>
    <t>Majandamiskulud</t>
  </si>
  <si>
    <t>sh.60</t>
  </si>
  <si>
    <t>Muud kulud</t>
  </si>
  <si>
    <t>sh.45</t>
  </si>
  <si>
    <t>Sihtotstarbelised eraldised</t>
  </si>
  <si>
    <t>sihtotstarbelised eraldised</t>
  </si>
  <si>
    <r>
      <t>s</t>
    </r>
    <r>
      <rPr>
        <sz val="10"/>
        <rFont val="Arial"/>
        <family val="2"/>
      </rPr>
      <t>ihtotstarbelised eraldised</t>
    </r>
  </si>
  <si>
    <t>2012.aasta</t>
  </si>
  <si>
    <t>Kohustuste võtmine</t>
  </si>
  <si>
    <t>20.5,</t>
  </si>
  <si>
    <t>Kohustuste tasumine</t>
  </si>
  <si>
    <t>Finantseerimistegevuse eelarveosa 2012 aasta</t>
  </si>
  <si>
    <t xml:space="preserve">Majandamiskulud </t>
  </si>
  <si>
    <t>Majandamisekulud</t>
  </si>
  <si>
    <t>Investeerimistegevuse eelarveosa 2012 aasta</t>
  </si>
  <si>
    <t xml:space="preserve">Kirje nimetus </t>
  </si>
  <si>
    <t>101.1.1</t>
  </si>
  <si>
    <t>Osaluste soetus</t>
  </si>
  <si>
    <t>Finantstulud</t>
  </si>
  <si>
    <t>Finantskulud</t>
  </si>
  <si>
    <t>0.4510</t>
  </si>
  <si>
    <t>Põhikoolid</t>
  </si>
  <si>
    <t>Raasiku Põhikool</t>
  </si>
  <si>
    <t>Põhivara soetuseks saadav sihtfinantseering</t>
  </si>
  <si>
    <t xml:space="preserve">KOKKU: </t>
  </si>
  <si>
    <t>Investeerimistegevus</t>
  </si>
  <si>
    <t>Raasiku Lasteaed</t>
  </si>
  <si>
    <t>55</t>
  </si>
  <si>
    <t>Lasteaed koolid</t>
  </si>
  <si>
    <t>Aruküla Lasteaed</t>
  </si>
  <si>
    <t>Raasiku Rahvamaja</t>
  </si>
  <si>
    <t>Põhivara soetuseks saadav sihtfinatseering</t>
  </si>
  <si>
    <t>08.202</t>
  </si>
  <si>
    <t>Rahvamajad</t>
  </si>
  <si>
    <t>Majandamiskulu</t>
  </si>
  <si>
    <t>08.109</t>
  </si>
  <si>
    <t>Vabaaeg spordiüritused</t>
  </si>
  <si>
    <t>sh.41</t>
  </si>
  <si>
    <t>Sotsiaaltoetused</t>
  </si>
  <si>
    <t xml:space="preserve"> art.50</t>
  </si>
  <si>
    <t>sh41</t>
  </si>
  <si>
    <t>50</t>
  </si>
  <si>
    <t>60</t>
  </si>
  <si>
    <t>Materiaalse ja immateriaalse varade soetamine ja renoveerimine</t>
  </si>
  <si>
    <t>Materiaalse ja immateriaalse vara soetamine ja renoveerimine</t>
  </si>
  <si>
    <t xml:space="preserve"> sh.15</t>
  </si>
  <si>
    <t>Materiaalse ja immateriaalse varade  soetamine ja renoveerimine</t>
  </si>
  <si>
    <t>ERALASTEAIAD</t>
  </si>
  <si>
    <t>09500</t>
  </si>
  <si>
    <t>TASEME ALUSEL MITTEMÄÄRATAV HARIDUS</t>
  </si>
  <si>
    <t>sh:55</t>
  </si>
  <si>
    <t>Aruküla Rahvamaja</t>
  </si>
  <si>
    <t>Põhivara soetus</t>
  </si>
  <si>
    <t>Põhivara müük</t>
  </si>
  <si>
    <t>Likviidsete varade muutuse eelarveosa 2012 .aasta</t>
  </si>
  <si>
    <t>Põhitegevuse tulude eelarveosa 2012 aasta</t>
  </si>
  <si>
    <t xml:space="preserve">Põhitegevuse kulude eelarveosa 2012 aasta </t>
  </si>
  <si>
    <t>10900</t>
  </si>
  <si>
    <t>MUU HARIDUS (sotsiaalpedagoog)</t>
  </si>
  <si>
    <t>PÕLLUMAJANDUS</t>
  </si>
  <si>
    <t>06605</t>
  </si>
  <si>
    <t>MUU ELAMU- JA KOMMUNAALMAJANDUSE TEGEVUS</t>
  </si>
  <si>
    <t>SPORDITEGEVUS- teistes omavalitsustes</t>
  </si>
  <si>
    <t>LASTE JA NOORTE HOOLEKANDEASUTUSED</t>
  </si>
  <si>
    <t>09.110</t>
  </si>
  <si>
    <t>09.210</t>
  </si>
  <si>
    <t>09.212</t>
  </si>
  <si>
    <t>sünni- ja surma registreerimis toetus</t>
  </si>
  <si>
    <t>Kassatagavara 3200€</t>
  </si>
  <si>
    <t>0.1</t>
  </si>
  <si>
    <t>ÜLDISED VALITSUSSEKTORI TEENUSED</t>
  </si>
  <si>
    <t>06.605</t>
  </si>
  <si>
    <t>Muu elamu- ja kommunaalmajanduse tegevus</t>
  </si>
  <si>
    <t>10.900</t>
  </si>
  <si>
    <t>Muu sotsiaalne kaitse sh.sotsiaalse kaitse haldus</t>
  </si>
  <si>
    <t>3500.00.07</t>
  </si>
  <si>
    <t>Majandus- ja Kommunikatsiooniministeerium</t>
  </si>
  <si>
    <t>Põhivara soetus(-)</t>
  </si>
  <si>
    <t>Põhivara soetuseks saadav sihtfinantseerimine</t>
  </si>
  <si>
    <t>Põhivara soetus (-)</t>
  </si>
  <si>
    <t xml:space="preserve">Põhivara soetuseks saadav sihtfinantseering </t>
  </si>
  <si>
    <t>01.112</t>
  </si>
  <si>
    <t>Vallavalitsus</t>
  </si>
  <si>
    <t>Kinnitatud</t>
  </si>
  <si>
    <t>Raasiku Vallavolikogu</t>
  </si>
  <si>
    <t xml:space="preserve">14. veebruari 2012 </t>
  </si>
  <si>
    <t>määrusega nr 1</t>
  </si>
  <si>
    <t>BIOLOOGILINE MITMEKESISUS (HALJASTUS)</t>
  </si>
  <si>
    <t>SPORDITEGEVUS (MTÜ)</t>
  </si>
  <si>
    <t>RELIGIOON JA MUUD ÜHISKONNATEENUSED (USUASUTUSED)</t>
  </si>
  <si>
    <t>MUUD ÜLDISED VALITSUSSEKTORI TEENUSED</t>
  </si>
  <si>
    <t>LASTE MUUSIKA- JA KUNSTIKOOLID (Pääsulind)</t>
  </si>
  <si>
    <t>TÄISKASVANUTE GÜMNAASIUMID (teistes omavalitsustes)</t>
  </si>
  <si>
    <t>MUU SOTSIAALNE KAITSE sh. sotsiaalse kaitse haldus</t>
  </si>
  <si>
    <t>Maanteetransport (valla teed)</t>
  </si>
  <si>
    <t>Eelharidus (lasteaiad)</t>
  </si>
  <si>
    <t>Pikavere Lasteaed-Algkool</t>
  </si>
  <si>
    <t>Raha jääk 01.01.2012 seisuga pangas, kassas: 75458,67</t>
  </si>
  <si>
    <t>Laekumised haridusasutuste majandustegevusest</t>
  </si>
  <si>
    <t>Laekumised kultuuri-ja kunstiasutuste majandustegevusest</t>
  </si>
  <si>
    <t>Laekumised elamu-ja kommunaal majandustegevusest</t>
  </si>
  <si>
    <t>Kohaliku tähtsusega maardla kaevandamisõiguse tasu</t>
  </si>
  <si>
    <t>2012. a eelarve</t>
  </si>
  <si>
    <t>Tunnus 1001 suurenemine (+)</t>
  </si>
  <si>
    <t>Tunnus 1001vähenemine (-)</t>
  </si>
  <si>
    <t>2012.a eelarve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</si>
</sst>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_-* #,##0.0\ _k_r_-;\-* #,##0.0\ _k_r_-;_-* &quot;-&quot;??\ _k_r_-;_-@_-"/>
    <numFmt numFmtId="174" formatCode="_-* #,##0\ _k_r_-;\-* #,##0\ _k_r_-;_-* &quot;-&quot;??\ _k_r_-;_-@_-"/>
    <numFmt numFmtId="175" formatCode="0.0"/>
    <numFmt numFmtId="176" formatCode="_-* #,##0.000\ _k_r_-;\-* #,##0.000\ _k_r_-;_-* &quot;-&quot;??\ _k_r_-;_-@_-"/>
    <numFmt numFmtId="177" formatCode="0.0000"/>
    <numFmt numFmtId="178" formatCode="0.000"/>
    <numFmt numFmtId="179" formatCode="0.0%"/>
    <numFmt numFmtId="180" formatCode="[$-425]d\.\ mmmm\ yyyy&quot;. a.&quot;"/>
  </numFmts>
  <fonts count="46">
    <font>
      <sz val="10"/>
      <name val="Arial"/>
      <family val="0"/>
    </font>
    <font>
      <b/>
      <sz val="12"/>
      <name val="EE Times New Roman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0"/>
      <name val="EE Times New Roman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2" borderId="3" applyNumberFormat="0" applyAlignment="0" applyProtection="0"/>
    <xf numFmtId="0" fontId="37" fillId="0" borderId="4" applyNumberFormat="0" applyFill="0" applyAlignment="0" applyProtection="0"/>
    <xf numFmtId="0" fontId="0" fillId="23" borderId="5" applyNumberFormat="0" applyFont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19" borderId="9" applyNumberFormat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3" fillId="0" borderId="14" xfId="0" applyFont="1" applyBorder="1" applyAlignment="1">
      <alignment/>
    </xf>
    <xf numFmtId="16" fontId="2" fillId="0" borderId="15" xfId="0" applyNumberFormat="1" applyFont="1" applyBorder="1" applyAlignment="1">
      <alignment/>
    </xf>
    <xf numFmtId="16" fontId="0" fillId="0" borderId="13" xfId="0" applyNumberFormat="1" applyFont="1" applyBorder="1" applyAlignment="1">
      <alignment/>
    </xf>
    <xf numFmtId="14" fontId="0" fillId="0" borderId="16" xfId="0" applyNumberFormat="1" applyFont="1" applyBorder="1" applyAlignment="1">
      <alignment/>
    </xf>
    <xf numFmtId="14" fontId="0" fillId="0" borderId="17" xfId="0" applyNumberFormat="1" applyFont="1" applyBorder="1" applyAlignment="1">
      <alignment horizontal="left"/>
    </xf>
    <xf numFmtId="16" fontId="0" fillId="0" borderId="13" xfId="0" applyNumberFormat="1" applyFont="1" applyBorder="1" applyAlignment="1" quotePrefix="1">
      <alignment horizontal="left"/>
    </xf>
    <xf numFmtId="14" fontId="0" fillId="0" borderId="16" xfId="0" applyNumberFormat="1" applyFont="1" applyBorder="1" applyAlignment="1" quotePrefix="1">
      <alignment horizontal="left"/>
    </xf>
    <xf numFmtId="14" fontId="0" fillId="0" borderId="18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Alignment="1">
      <alignment/>
    </xf>
    <xf numFmtId="0" fontId="0" fillId="0" borderId="24" xfId="0" applyFont="1" applyBorder="1" applyAlignment="1">
      <alignment/>
    </xf>
    <xf numFmtId="1" fontId="0" fillId="32" borderId="0" xfId="0" applyNumberFormat="1" applyFill="1" applyBorder="1" applyAlignment="1">
      <alignment/>
    </xf>
    <xf numFmtId="0" fontId="3" fillId="0" borderId="0" xfId="0" applyFont="1" applyAlignment="1">
      <alignment/>
    </xf>
    <xf numFmtId="1" fontId="0" fillId="32" borderId="25" xfId="0" applyNumberFormat="1" applyFill="1" applyBorder="1" applyAlignment="1">
      <alignment/>
    </xf>
    <xf numFmtId="1" fontId="0" fillId="32" borderId="24" xfId="0" applyNumberFormat="1" applyFill="1" applyBorder="1" applyAlignment="1">
      <alignment/>
    </xf>
    <xf numFmtId="16" fontId="0" fillId="0" borderId="15" xfId="0" applyNumberFormat="1" applyFont="1" applyBorder="1" applyAlignment="1">
      <alignment/>
    </xf>
    <xf numFmtId="0" fontId="0" fillId="0" borderId="20" xfId="0" applyBorder="1" applyAlignment="1">
      <alignment/>
    </xf>
    <xf numFmtId="1" fontId="0" fillId="32" borderId="26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0" fillId="0" borderId="25" xfId="0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2" fillId="32" borderId="14" xfId="0" applyNumberFormat="1" applyFont="1" applyFill="1" applyBorder="1" applyAlignment="1">
      <alignment/>
    </xf>
    <xf numFmtId="1" fontId="0" fillId="32" borderId="25" xfId="0" applyNumberFormat="1" applyFont="1" applyFill="1" applyBorder="1" applyAlignment="1">
      <alignment/>
    </xf>
    <xf numFmtId="1" fontId="0" fillId="32" borderId="26" xfId="0" applyNumberFormat="1" applyFont="1" applyFill="1" applyBorder="1" applyAlignment="1">
      <alignment/>
    </xf>
    <xf numFmtId="0" fontId="0" fillId="32" borderId="24" xfId="0" applyFont="1" applyFill="1" applyBorder="1" applyAlignment="1">
      <alignment/>
    </xf>
    <xf numFmtId="1" fontId="2" fillId="32" borderId="29" xfId="0" applyNumberFormat="1" applyFont="1" applyFill="1" applyBorder="1" applyAlignment="1">
      <alignment/>
    </xf>
    <xf numFmtId="1" fontId="2" fillId="32" borderId="25" xfId="0" applyNumberFormat="1" applyFont="1" applyFill="1" applyBorder="1" applyAlignment="1">
      <alignment/>
    </xf>
    <xf numFmtId="174" fontId="0" fillId="0" borderId="11" xfId="38" applyNumberFormat="1" applyFont="1" applyBorder="1" applyAlignment="1">
      <alignment/>
    </xf>
    <xf numFmtId="0" fontId="2" fillId="0" borderId="30" xfId="0" applyFont="1" applyBorder="1" applyAlignment="1">
      <alignment horizontal="right"/>
    </xf>
    <xf numFmtId="0" fontId="2" fillId="32" borderId="30" xfId="0" applyFont="1" applyFill="1" applyBorder="1" applyAlignment="1">
      <alignment horizontal="right"/>
    </xf>
    <xf numFmtId="0" fontId="2" fillId="32" borderId="31" xfId="0" applyFont="1" applyFill="1" applyBorder="1" applyAlignment="1">
      <alignment horizontal="right"/>
    </xf>
    <xf numFmtId="1" fontId="0" fillId="32" borderId="14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174" fontId="3" fillId="0" borderId="0" xfId="38" applyNumberFormat="1" applyFon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0" fontId="2" fillId="32" borderId="30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 horizontal="right"/>
    </xf>
    <xf numFmtId="0" fontId="2" fillId="0" borderId="31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1" fontId="0" fillId="32" borderId="33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49" fontId="2" fillId="0" borderId="40" xfId="0" applyNumberFormat="1" applyFont="1" applyBorder="1" applyAlignment="1">
      <alignment/>
    </xf>
    <xf numFmtId="49" fontId="0" fillId="0" borderId="29" xfId="0" applyNumberFormat="1" applyFont="1" applyBorder="1" applyAlignment="1">
      <alignment horizontal="right"/>
    </xf>
    <xf numFmtId="49" fontId="0" fillId="0" borderId="24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 horizontal="right"/>
    </xf>
    <xf numFmtId="49" fontId="0" fillId="0" borderId="26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49" fontId="0" fillId="0" borderId="41" xfId="0" applyNumberFormat="1" applyFon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0" fontId="0" fillId="0" borderId="42" xfId="0" applyBorder="1" applyAlignment="1">
      <alignment/>
    </xf>
    <xf numFmtId="0" fontId="2" fillId="0" borderId="43" xfId="0" applyFont="1" applyBorder="1" applyAlignment="1">
      <alignment horizontal="right"/>
    </xf>
    <xf numFmtId="171" fontId="0" fillId="0" borderId="12" xfId="38" applyFont="1" applyBorder="1" applyAlignment="1">
      <alignment/>
    </xf>
    <xf numFmtId="171" fontId="0" fillId="0" borderId="0" xfId="0" applyNumberFormat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3" fillId="32" borderId="44" xfId="0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1" fontId="0" fillId="32" borderId="41" xfId="0" applyNumberFormat="1" applyFont="1" applyFill="1" applyBorder="1" applyAlignment="1">
      <alignment/>
    </xf>
    <xf numFmtId="2" fontId="0" fillId="32" borderId="33" xfId="0" applyNumberFormat="1" applyFont="1" applyFill="1" applyBorder="1" applyAlignment="1">
      <alignment/>
    </xf>
    <xf numFmtId="1" fontId="0" fillId="32" borderId="29" xfId="0" applyNumberFormat="1" applyFont="1" applyFill="1" applyBorder="1" applyAlignment="1">
      <alignment/>
    </xf>
    <xf numFmtId="1" fontId="2" fillId="32" borderId="41" xfId="0" applyNumberFormat="1" applyFont="1" applyFill="1" applyBorder="1" applyAlignment="1">
      <alignment/>
    </xf>
    <xf numFmtId="1" fontId="0" fillId="32" borderId="24" xfId="0" applyNumberFormat="1" applyFont="1" applyFill="1" applyBorder="1" applyAlignment="1">
      <alignment/>
    </xf>
    <xf numFmtId="2" fontId="0" fillId="32" borderId="29" xfId="0" applyNumberFormat="1" applyFont="1" applyFill="1" applyBorder="1" applyAlignment="1">
      <alignment/>
    </xf>
    <xf numFmtId="1" fontId="2" fillId="32" borderId="24" xfId="0" applyNumberFormat="1" applyFont="1" applyFill="1" applyBorder="1" applyAlignment="1">
      <alignment/>
    </xf>
    <xf numFmtId="1" fontId="2" fillId="32" borderId="33" xfId="0" applyNumberFormat="1" applyFont="1" applyFill="1" applyBorder="1" applyAlignment="1">
      <alignment/>
    </xf>
    <xf numFmtId="1" fontId="2" fillId="32" borderId="26" xfId="0" applyNumberFormat="1" applyFont="1" applyFill="1" applyBorder="1" applyAlignment="1">
      <alignment/>
    </xf>
    <xf numFmtId="2" fontId="0" fillId="32" borderId="14" xfId="0" applyNumberFormat="1" applyFont="1" applyFill="1" applyBorder="1" applyAlignment="1">
      <alignment/>
    </xf>
    <xf numFmtId="2" fontId="0" fillId="0" borderId="24" xfId="0" applyNumberFormat="1" applyFont="1" applyBorder="1" applyAlignment="1">
      <alignment/>
    </xf>
    <xf numFmtId="1" fontId="0" fillId="32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32" borderId="40" xfId="0" applyFont="1" applyFill="1" applyBorder="1" applyAlignment="1">
      <alignment horizontal="center"/>
    </xf>
    <xf numFmtId="49" fontId="2" fillId="0" borderId="14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4" xfId="0" applyFont="1" applyBorder="1" applyAlignment="1">
      <alignment/>
    </xf>
    <xf numFmtId="0" fontId="2" fillId="32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Alignment="1">
      <alignment/>
    </xf>
    <xf numFmtId="2" fontId="2" fillId="32" borderId="14" xfId="0" applyNumberFormat="1" applyFont="1" applyFill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35" xfId="0" applyFont="1" applyBorder="1" applyAlignment="1">
      <alignment/>
    </xf>
    <xf numFmtId="1" fontId="2" fillId="32" borderId="10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/>
    </xf>
    <xf numFmtId="0" fontId="2" fillId="0" borderId="23" xfId="0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5" xfId="0" applyNumberFormat="1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33" xfId="0" applyNumberFormat="1" applyFont="1" applyBorder="1" applyAlignment="1">
      <alignment/>
    </xf>
    <xf numFmtId="0" fontId="2" fillId="0" borderId="45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39" xfId="0" applyFont="1" applyBorder="1" applyAlignment="1">
      <alignment/>
    </xf>
    <xf numFmtId="49" fontId="2" fillId="0" borderId="41" xfId="0" applyNumberFormat="1" applyFont="1" applyBorder="1" applyAlignment="1">
      <alignment/>
    </xf>
    <xf numFmtId="171" fontId="2" fillId="0" borderId="41" xfId="38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10" fillId="0" borderId="19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27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31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3" xfId="0" applyFont="1" applyBorder="1" applyAlignment="1">
      <alignment/>
    </xf>
    <xf numFmtId="0" fontId="11" fillId="0" borderId="54" xfId="0" applyFont="1" applyBorder="1" applyAlignment="1">
      <alignment/>
    </xf>
    <xf numFmtId="0" fontId="8" fillId="0" borderId="55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7" xfId="0" applyBorder="1" applyAlignment="1">
      <alignment horizontal="left"/>
    </xf>
    <xf numFmtId="0" fontId="0" fillId="0" borderId="56" xfId="0" applyBorder="1" applyAlignment="1">
      <alignment horizontal="left"/>
    </xf>
    <xf numFmtId="49" fontId="9" fillId="0" borderId="0" xfId="0" applyNumberFormat="1" applyFont="1" applyAlignment="1">
      <alignment/>
    </xf>
    <xf numFmtId="49" fontId="11" fillId="0" borderId="13" xfId="0" applyNumberFormat="1" applyFont="1" applyBorder="1" applyAlignment="1">
      <alignment horizontal="right"/>
    </xf>
    <xf numFmtId="0" fontId="11" fillId="0" borderId="48" xfId="0" applyFont="1" applyBorder="1" applyAlignment="1">
      <alignment horizontal="center"/>
    </xf>
    <xf numFmtId="0" fontId="11" fillId="0" borderId="48" xfId="0" applyFont="1" applyBorder="1" applyAlignment="1">
      <alignment/>
    </xf>
    <xf numFmtId="0" fontId="11" fillId="32" borderId="49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49" fontId="11" fillId="0" borderId="16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32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32" borderId="30" xfId="0" applyNumberFormat="1" applyFont="1" applyFill="1" applyBorder="1" applyAlignment="1">
      <alignment horizontal="right"/>
    </xf>
    <xf numFmtId="0" fontId="11" fillId="32" borderId="49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11" fillId="0" borderId="30" xfId="0" applyNumberFormat="1" applyFont="1" applyBorder="1" applyAlignment="1">
      <alignment horizontal="right"/>
    </xf>
    <xf numFmtId="0" fontId="11" fillId="32" borderId="32" xfId="0" applyNumberFormat="1" applyFont="1" applyFill="1" applyBorder="1" applyAlignment="1">
      <alignment/>
    </xf>
    <xf numFmtId="1" fontId="11" fillId="32" borderId="30" xfId="0" applyNumberFormat="1" applyFont="1" applyFill="1" applyBorder="1" applyAlignment="1">
      <alignment horizontal="right"/>
    </xf>
    <xf numFmtId="1" fontId="11" fillId="32" borderId="49" xfId="0" applyNumberFormat="1" applyFont="1" applyFill="1" applyBorder="1" applyAlignment="1">
      <alignment horizontal="right"/>
    </xf>
    <xf numFmtId="0" fontId="11" fillId="32" borderId="32" xfId="0" applyNumberFormat="1" applyFont="1" applyFill="1" applyBorder="1" applyAlignment="1">
      <alignment horizontal="right"/>
    </xf>
    <xf numFmtId="174" fontId="11" fillId="0" borderId="48" xfId="38" applyNumberFormat="1" applyFont="1" applyBorder="1" applyAlignment="1">
      <alignment horizontal="center"/>
    </xf>
    <xf numFmtId="174" fontId="11" fillId="32" borderId="49" xfId="0" applyNumberFormat="1" applyFont="1" applyFill="1" applyBorder="1" applyAlignment="1">
      <alignment horizontal="right"/>
    </xf>
    <xf numFmtId="49" fontId="11" fillId="0" borderId="13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view="pageLayout" workbookViewId="0" topLeftCell="A1">
      <selection activeCell="I15" sqref="I15"/>
    </sheetView>
  </sheetViews>
  <sheetFormatPr defaultColWidth="9.140625" defaultRowHeight="15" customHeight="1"/>
  <cols>
    <col min="1" max="1" width="10.7109375" style="0" customWidth="1"/>
    <col min="2" max="2" width="48.00390625" style="0" customWidth="1"/>
    <col min="3" max="3" width="20.421875" style="0" customWidth="1"/>
  </cols>
  <sheetData>
    <row r="1" ht="15" customHeight="1">
      <c r="C1" t="s">
        <v>248</v>
      </c>
    </row>
    <row r="2" ht="15" customHeight="1">
      <c r="C2" t="s">
        <v>249</v>
      </c>
    </row>
    <row r="3" ht="15" customHeight="1">
      <c r="C3" t="s">
        <v>250</v>
      </c>
    </row>
    <row r="4" ht="15" customHeight="1">
      <c r="C4" t="s">
        <v>251</v>
      </c>
    </row>
    <row r="6" s="132" customFormat="1" ht="15" customHeight="1">
      <c r="B6" s="133" t="s">
        <v>176</v>
      </c>
    </row>
    <row r="7" ht="15" customHeight="1" thickBot="1"/>
    <row r="8" spans="1:3" ht="15" customHeight="1" thickBot="1">
      <c r="A8" s="4" t="s">
        <v>0</v>
      </c>
      <c r="B8" s="19" t="s">
        <v>1</v>
      </c>
      <c r="C8" s="85" t="s">
        <v>172</v>
      </c>
    </row>
    <row r="9" spans="1:3" ht="15" customHeight="1" thickBot="1">
      <c r="A9" s="10"/>
      <c r="B9" s="20"/>
      <c r="C9" s="86" t="s">
        <v>157</v>
      </c>
    </row>
    <row r="10" spans="1:3" ht="15" customHeight="1" thickBot="1">
      <c r="A10" s="11" t="s">
        <v>154</v>
      </c>
      <c r="B10" s="21" t="s">
        <v>151</v>
      </c>
      <c r="C10" s="30">
        <v>0</v>
      </c>
    </row>
    <row r="11" spans="1:3" ht="15" customHeight="1" thickBot="1">
      <c r="A11" s="31" t="s">
        <v>152</v>
      </c>
      <c r="B11" s="32" t="s">
        <v>153</v>
      </c>
      <c r="C11" s="33">
        <v>0</v>
      </c>
    </row>
    <row r="12" spans="1:3" ht="15" customHeight="1" thickBot="1">
      <c r="A12" s="11" t="s">
        <v>174</v>
      </c>
      <c r="B12" s="21" t="s">
        <v>173</v>
      </c>
      <c r="C12" s="9">
        <f>SUM(C13,C14)</f>
        <v>405867</v>
      </c>
    </row>
    <row r="13" spans="1:3" ht="15" customHeight="1">
      <c r="A13" s="12"/>
      <c r="B13" s="22" t="s">
        <v>148</v>
      </c>
      <c r="C13" s="30">
        <v>310000</v>
      </c>
    </row>
    <row r="14" spans="1:3" ht="15" customHeight="1" thickBot="1">
      <c r="A14" s="13"/>
      <c r="B14" s="23" t="s">
        <v>149</v>
      </c>
      <c r="C14" s="29">
        <v>95867</v>
      </c>
    </row>
    <row r="15" spans="1:3" ht="15" customHeight="1" thickBot="1">
      <c r="A15" s="14" t="s">
        <v>2</v>
      </c>
      <c r="B15" s="21" t="s">
        <v>175</v>
      </c>
      <c r="C15" s="9">
        <f>SUM(C16,C17)</f>
        <v>-179927</v>
      </c>
    </row>
    <row r="16" spans="1:3" ht="15" customHeight="1">
      <c r="A16" s="15"/>
      <c r="B16" s="22" t="s">
        <v>3</v>
      </c>
      <c r="C16" s="29">
        <v>-84060</v>
      </c>
    </row>
    <row r="17" spans="1:3" ht="15" customHeight="1">
      <c r="A17" s="16"/>
      <c r="B17" s="24" t="s">
        <v>150</v>
      </c>
      <c r="C17" s="29">
        <v>-95867</v>
      </c>
    </row>
    <row r="18" spans="1:3" ht="15" customHeight="1" thickBot="1">
      <c r="A18" s="17">
        <v>1001</v>
      </c>
      <c r="B18" s="23" t="s">
        <v>4</v>
      </c>
      <c r="C18" s="29">
        <v>0</v>
      </c>
    </row>
    <row r="19" spans="1:3" s="137" customFormat="1" ht="15" customHeight="1" thickBot="1">
      <c r="A19" s="134"/>
      <c r="B19" s="135" t="s">
        <v>5</v>
      </c>
      <c r="C19" s="136">
        <f>SUM(C15+C12)</f>
        <v>225940</v>
      </c>
    </row>
    <row r="20" ht="15" customHeight="1">
      <c r="C20" s="27"/>
    </row>
    <row r="21" ht="15" customHeight="1">
      <c r="C21" s="27"/>
    </row>
    <row r="22" ht="15" customHeight="1">
      <c r="C22" s="27"/>
    </row>
    <row r="23" ht="15" customHeight="1">
      <c r="C23" s="27"/>
    </row>
    <row r="24" ht="15" customHeight="1">
      <c r="C24" s="27"/>
    </row>
    <row r="25" ht="15" customHeight="1">
      <c r="C25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78">
      <selection activeCell="H17" sqref="H17"/>
    </sheetView>
  </sheetViews>
  <sheetFormatPr defaultColWidth="9.140625" defaultRowHeight="12.75"/>
  <cols>
    <col min="1" max="1" width="9.57421875" style="5" customWidth="1"/>
    <col min="2" max="2" width="56.421875" style="0" customWidth="1"/>
    <col min="3" max="3" width="19.28125" style="0" bestFit="1" customWidth="1"/>
  </cols>
  <sheetData>
    <row r="1" ht="15" customHeight="1">
      <c r="C1" t="s">
        <v>248</v>
      </c>
    </row>
    <row r="2" ht="15" customHeight="1">
      <c r="C2" t="s">
        <v>249</v>
      </c>
    </row>
    <row r="3" ht="15" customHeight="1">
      <c r="C3" t="s">
        <v>250</v>
      </c>
    </row>
    <row r="4" ht="15" customHeight="1">
      <c r="C4" t="s">
        <v>251</v>
      </c>
    </row>
    <row r="5" spans="1:2" s="103" customFormat="1" ht="15" customHeight="1">
      <c r="A5" s="102"/>
      <c r="B5" s="28" t="s">
        <v>221</v>
      </c>
    </row>
    <row r="6" ht="15" customHeight="1" thickBot="1">
      <c r="B6" s="25"/>
    </row>
    <row r="7" spans="1:3" s="34" customFormat="1" ht="15" customHeight="1" thickBot="1">
      <c r="A7" s="72" t="s">
        <v>0</v>
      </c>
      <c r="B7" s="64" t="s">
        <v>1</v>
      </c>
      <c r="C7" s="104" t="s">
        <v>270</v>
      </c>
    </row>
    <row r="8" spans="1:3" s="34" customFormat="1" ht="15" customHeight="1" thickBot="1">
      <c r="A8" s="105" t="s">
        <v>89</v>
      </c>
      <c r="B8" s="106" t="s">
        <v>6</v>
      </c>
      <c r="C8" s="107">
        <f>SUM(C13,C16,C19,C21,C23)</f>
        <v>515330.68</v>
      </c>
    </row>
    <row r="9" spans="1:3" s="34" customFormat="1" ht="15" customHeight="1">
      <c r="A9" s="73" t="s">
        <v>168</v>
      </c>
      <c r="B9" s="65" t="s">
        <v>169</v>
      </c>
      <c r="C9" s="41">
        <f>SUM(C22)</f>
        <v>19800</v>
      </c>
    </row>
    <row r="10" spans="1:3" s="34" customFormat="1" ht="15" customHeight="1">
      <c r="A10" s="74" t="s">
        <v>206</v>
      </c>
      <c r="B10" s="65" t="s">
        <v>8</v>
      </c>
      <c r="C10" s="26">
        <f>SUM(C14,C17)</f>
        <v>347934</v>
      </c>
    </row>
    <row r="11" spans="1:3" s="34" customFormat="1" ht="15" customHeight="1">
      <c r="A11" s="75" t="s">
        <v>192</v>
      </c>
      <c r="B11" s="66" t="s">
        <v>165</v>
      </c>
      <c r="C11" s="26">
        <f>SUM(C15,C18)</f>
        <v>110596.68</v>
      </c>
    </row>
    <row r="12" spans="1:3" s="34" customFormat="1" ht="15" customHeight="1" thickBot="1">
      <c r="A12" s="76" t="s">
        <v>207</v>
      </c>
      <c r="B12" s="67" t="s">
        <v>167</v>
      </c>
      <c r="C12" s="42">
        <f>SUM(C20)</f>
        <v>37000</v>
      </c>
    </row>
    <row r="13" spans="1:3" s="34" customFormat="1" ht="15" customHeight="1" thickBot="1">
      <c r="A13" s="105" t="s">
        <v>90</v>
      </c>
      <c r="B13" s="106" t="s">
        <v>10</v>
      </c>
      <c r="C13" s="44">
        <v>26704</v>
      </c>
    </row>
    <row r="14" spans="1:3" s="34" customFormat="1" ht="15" customHeight="1" thickBot="1">
      <c r="A14" s="74" t="s">
        <v>11</v>
      </c>
      <c r="B14" s="65" t="s">
        <v>8</v>
      </c>
      <c r="C14" s="89">
        <v>23304</v>
      </c>
    </row>
    <row r="15" spans="1:3" s="34" customFormat="1" ht="15" customHeight="1" thickBot="1">
      <c r="A15" s="76" t="s">
        <v>192</v>
      </c>
      <c r="B15" s="67" t="s">
        <v>165</v>
      </c>
      <c r="C15" s="63">
        <v>3400</v>
      </c>
    </row>
    <row r="16" spans="1:3" s="34" customFormat="1" ht="15" customHeight="1" thickBot="1">
      <c r="A16" s="105" t="s">
        <v>91</v>
      </c>
      <c r="B16" s="106" t="s">
        <v>12</v>
      </c>
      <c r="C16" s="107">
        <f>SUM(C17:C18)</f>
        <v>431826.68</v>
      </c>
    </row>
    <row r="17" spans="1:3" s="34" customFormat="1" ht="15" customHeight="1" thickBot="1">
      <c r="A17" s="74" t="s">
        <v>11</v>
      </c>
      <c r="B17" s="65" t="s">
        <v>8</v>
      </c>
      <c r="C17" s="89">
        <v>324630</v>
      </c>
    </row>
    <row r="18" spans="1:3" s="34" customFormat="1" ht="15" customHeight="1" thickBot="1">
      <c r="A18" s="76" t="s">
        <v>192</v>
      </c>
      <c r="B18" s="67" t="s">
        <v>165</v>
      </c>
      <c r="C18" s="90">
        <v>107196.68</v>
      </c>
    </row>
    <row r="19" spans="1:3" s="34" customFormat="1" ht="15" customHeight="1" thickBot="1">
      <c r="A19" s="105" t="s">
        <v>92</v>
      </c>
      <c r="B19" s="106" t="s">
        <v>13</v>
      </c>
      <c r="C19" s="44">
        <v>37000</v>
      </c>
    </row>
    <row r="20" spans="1:3" s="34" customFormat="1" ht="15" customHeight="1" thickBot="1">
      <c r="A20" s="73" t="s">
        <v>166</v>
      </c>
      <c r="B20" s="68" t="s">
        <v>167</v>
      </c>
      <c r="C20" s="91">
        <v>37000</v>
      </c>
    </row>
    <row r="21" spans="1:3" s="34" customFormat="1" ht="15" customHeight="1" thickBot="1">
      <c r="A21" s="105" t="s">
        <v>93</v>
      </c>
      <c r="B21" s="106" t="s">
        <v>255</v>
      </c>
      <c r="C21" s="44">
        <v>19800</v>
      </c>
    </row>
    <row r="22" spans="1:3" s="34" customFormat="1" ht="15" customHeight="1" thickBot="1">
      <c r="A22" s="73" t="s">
        <v>168</v>
      </c>
      <c r="B22" s="68" t="s">
        <v>169</v>
      </c>
      <c r="C22" s="91">
        <v>19800</v>
      </c>
    </row>
    <row r="23" spans="1:3" s="34" customFormat="1" ht="15" customHeight="1" thickBot="1">
      <c r="A23" s="105" t="s">
        <v>94</v>
      </c>
      <c r="B23" s="106" t="s">
        <v>14</v>
      </c>
      <c r="C23" s="44">
        <v>0</v>
      </c>
    </row>
    <row r="24" spans="1:3" s="34" customFormat="1" ht="15" customHeight="1" thickBot="1">
      <c r="A24" s="105" t="s">
        <v>95</v>
      </c>
      <c r="B24" s="106" t="s">
        <v>15</v>
      </c>
      <c r="C24" s="108">
        <f>SUM(C26,C28)</f>
        <v>14950</v>
      </c>
    </row>
    <row r="25" spans="1:3" s="34" customFormat="1" ht="15" customHeight="1" thickBot="1">
      <c r="A25" s="73" t="s">
        <v>168</v>
      </c>
      <c r="B25" s="68" t="s">
        <v>169</v>
      </c>
      <c r="C25" s="91">
        <f>SUM(C27,C29)</f>
        <v>14950</v>
      </c>
    </row>
    <row r="26" spans="1:3" s="34" customFormat="1" ht="15" customHeight="1" thickBot="1">
      <c r="A26" s="105" t="s">
        <v>96</v>
      </c>
      <c r="B26" s="106" t="s">
        <v>16</v>
      </c>
      <c r="C26" s="44">
        <v>8150</v>
      </c>
    </row>
    <row r="27" spans="1:3" s="34" customFormat="1" ht="15" customHeight="1" thickBot="1">
      <c r="A27" s="73" t="s">
        <v>168</v>
      </c>
      <c r="B27" s="68" t="s">
        <v>169</v>
      </c>
      <c r="C27" s="91">
        <v>8150</v>
      </c>
    </row>
    <row r="28" spans="1:3" s="34" customFormat="1" ht="15" customHeight="1" thickBot="1">
      <c r="A28" s="105" t="s">
        <v>97</v>
      </c>
      <c r="B28" s="106" t="s">
        <v>17</v>
      </c>
      <c r="C28" s="44">
        <v>6800</v>
      </c>
    </row>
    <row r="29" spans="1:3" s="34" customFormat="1" ht="15" customHeight="1" thickBot="1">
      <c r="A29" s="73" t="s">
        <v>168</v>
      </c>
      <c r="B29" s="68" t="s">
        <v>169</v>
      </c>
      <c r="C29" s="91">
        <v>6800</v>
      </c>
    </row>
    <row r="30" spans="1:3" s="34" customFormat="1" ht="15" customHeight="1" thickBot="1">
      <c r="A30" s="105" t="s">
        <v>98</v>
      </c>
      <c r="B30" s="106" t="s">
        <v>18</v>
      </c>
      <c r="C30" s="108">
        <f>SUM(C35,C38,C40,C43,C45)</f>
        <v>72807</v>
      </c>
    </row>
    <row r="31" spans="1:3" s="34" customFormat="1" ht="15" customHeight="1">
      <c r="A31" s="75" t="s">
        <v>9</v>
      </c>
      <c r="B31" s="66" t="s">
        <v>136</v>
      </c>
      <c r="C31" s="40">
        <f>SUM(C41)</f>
        <v>0</v>
      </c>
    </row>
    <row r="32" spans="1:3" s="34" customFormat="1" ht="15" customHeight="1">
      <c r="A32" s="75" t="s">
        <v>168</v>
      </c>
      <c r="B32" s="66" t="s">
        <v>169</v>
      </c>
      <c r="C32" s="43">
        <v>900</v>
      </c>
    </row>
    <row r="33" spans="1:3" s="34" customFormat="1" ht="15" customHeight="1">
      <c r="A33" s="75" t="s">
        <v>7</v>
      </c>
      <c r="B33" s="66" t="s">
        <v>54</v>
      </c>
      <c r="C33" s="43">
        <f>SUM(C46)</f>
        <v>0</v>
      </c>
    </row>
    <row r="34" spans="1:3" s="34" customFormat="1" ht="15" customHeight="1" thickBot="1">
      <c r="A34" s="76" t="s">
        <v>164</v>
      </c>
      <c r="B34" s="68" t="s">
        <v>199</v>
      </c>
      <c r="C34" s="42">
        <v>71907</v>
      </c>
    </row>
    <row r="35" spans="1:3" s="34" customFormat="1" ht="15" customHeight="1" thickBot="1">
      <c r="A35" s="105" t="s">
        <v>99</v>
      </c>
      <c r="B35" s="106" t="s">
        <v>224</v>
      </c>
      <c r="C35" s="44">
        <v>6900</v>
      </c>
    </row>
    <row r="36" spans="1:3" s="34" customFormat="1" ht="15" customHeight="1">
      <c r="A36" s="73" t="s">
        <v>164</v>
      </c>
      <c r="B36" s="69" t="s">
        <v>165</v>
      </c>
      <c r="C36" s="91">
        <v>6000</v>
      </c>
    </row>
    <row r="37" spans="1:3" s="34" customFormat="1" ht="15" customHeight="1" thickBot="1">
      <c r="A37" s="73" t="s">
        <v>168</v>
      </c>
      <c r="B37" s="69" t="s">
        <v>169</v>
      </c>
      <c r="C37" s="91">
        <v>900</v>
      </c>
    </row>
    <row r="38" spans="1:3" s="34" customFormat="1" ht="15" customHeight="1" thickBot="1">
      <c r="A38" s="105" t="s">
        <v>100</v>
      </c>
      <c r="B38" s="106" t="s">
        <v>20</v>
      </c>
      <c r="C38" s="44">
        <v>0</v>
      </c>
    </row>
    <row r="39" spans="1:3" s="34" customFormat="1" ht="15" customHeight="1" thickBot="1">
      <c r="A39" s="73" t="s">
        <v>168</v>
      </c>
      <c r="B39" s="109" t="s">
        <v>171</v>
      </c>
      <c r="C39" s="91">
        <v>0</v>
      </c>
    </row>
    <row r="40" spans="1:3" s="34" customFormat="1" ht="15" customHeight="1" thickBot="1">
      <c r="A40" s="105" t="s">
        <v>101</v>
      </c>
      <c r="B40" s="106" t="s">
        <v>21</v>
      </c>
      <c r="C40" s="107">
        <f>SUM(C41:C42)</f>
        <v>65357</v>
      </c>
    </row>
    <row r="41" spans="1:3" s="34" customFormat="1" ht="15" customHeight="1" thickBot="1">
      <c r="A41" s="74" t="s">
        <v>9</v>
      </c>
      <c r="B41" s="65" t="s">
        <v>136</v>
      </c>
      <c r="C41" s="92">
        <v>0</v>
      </c>
    </row>
    <row r="42" spans="1:3" s="34" customFormat="1" ht="15" customHeight="1" thickBot="1">
      <c r="A42" s="76" t="s">
        <v>164</v>
      </c>
      <c r="B42" s="67" t="s">
        <v>199</v>
      </c>
      <c r="C42" s="63">
        <v>65357</v>
      </c>
    </row>
    <row r="43" spans="1:3" s="34" customFormat="1" ht="15" customHeight="1" thickBot="1">
      <c r="A43" s="105" t="s">
        <v>134</v>
      </c>
      <c r="B43" s="106" t="s">
        <v>135</v>
      </c>
      <c r="C43" s="44"/>
    </row>
    <row r="44" spans="1:3" s="34" customFormat="1" ht="15" customHeight="1" thickBot="1">
      <c r="A44" s="73" t="s">
        <v>164</v>
      </c>
      <c r="B44" s="68" t="s">
        <v>199</v>
      </c>
      <c r="C44" s="91"/>
    </row>
    <row r="45" spans="1:3" s="34" customFormat="1" ht="15" customHeight="1" thickBot="1">
      <c r="A45" s="105" t="s">
        <v>102</v>
      </c>
      <c r="B45" s="106" t="s">
        <v>88</v>
      </c>
      <c r="C45" s="44">
        <f>SUM(C46:C47)</f>
        <v>550</v>
      </c>
    </row>
    <row r="46" spans="1:3" s="34" customFormat="1" ht="15" customHeight="1">
      <c r="A46" s="73" t="s">
        <v>7</v>
      </c>
      <c r="B46" s="68" t="s">
        <v>8</v>
      </c>
      <c r="C46" s="48">
        <v>0</v>
      </c>
    </row>
    <row r="47" spans="1:3" s="34" customFormat="1" ht="15" customHeight="1">
      <c r="A47" s="101" t="s">
        <v>164</v>
      </c>
      <c r="B47" s="8" t="s">
        <v>199</v>
      </c>
      <c r="C47" s="100">
        <v>550</v>
      </c>
    </row>
    <row r="48" spans="1:3" s="34" customFormat="1" ht="15" customHeight="1">
      <c r="A48" s="110" t="s">
        <v>103</v>
      </c>
      <c r="B48" s="111" t="s">
        <v>22</v>
      </c>
      <c r="C48" s="112">
        <f>SUM(C51,C54)</f>
        <v>66137</v>
      </c>
    </row>
    <row r="49" spans="1:3" s="34" customFormat="1" ht="15" customHeight="1">
      <c r="A49" s="74" t="s">
        <v>7</v>
      </c>
      <c r="B49" s="65" t="s">
        <v>8</v>
      </c>
      <c r="C49" s="26">
        <v>15252</v>
      </c>
    </row>
    <row r="50" spans="1:3" s="34" customFormat="1" ht="15" customHeight="1" thickBot="1">
      <c r="A50" s="73" t="s">
        <v>164</v>
      </c>
      <c r="B50" s="68" t="s">
        <v>178</v>
      </c>
      <c r="C50" s="42">
        <v>50885</v>
      </c>
    </row>
    <row r="51" spans="1:3" s="113" customFormat="1" ht="15" customHeight="1" thickBot="1">
      <c r="A51" s="105" t="s">
        <v>104</v>
      </c>
      <c r="B51" s="106" t="s">
        <v>23</v>
      </c>
      <c r="C51" s="44">
        <f>SUM(C52:C53)</f>
        <v>17170</v>
      </c>
    </row>
    <row r="52" spans="1:3" s="34" customFormat="1" ht="15" customHeight="1" thickBot="1">
      <c r="A52" s="74" t="s">
        <v>164</v>
      </c>
      <c r="B52" s="65" t="s">
        <v>8</v>
      </c>
      <c r="C52" s="89">
        <v>0</v>
      </c>
    </row>
    <row r="53" spans="1:3" s="34" customFormat="1" ht="15" customHeight="1" thickBot="1">
      <c r="A53" s="76" t="s">
        <v>164</v>
      </c>
      <c r="B53" s="67" t="s">
        <v>165</v>
      </c>
      <c r="C53" s="63">
        <v>17170</v>
      </c>
    </row>
    <row r="54" spans="1:3" s="113" customFormat="1" ht="15" customHeight="1" thickBot="1">
      <c r="A54" s="105" t="s">
        <v>105</v>
      </c>
      <c r="B54" s="106" t="s">
        <v>252</v>
      </c>
      <c r="C54" s="44">
        <f>SUM(C55:C56)</f>
        <v>48967</v>
      </c>
    </row>
    <row r="55" spans="1:3" s="34" customFormat="1" ht="15" customHeight="1" thickBot="1">
      <c r="A55" s="74" t="s">
        <v>7</v>
      </c>
      <c r="B55" s="65" t="s">
        <v>8</v>
      </c>
      <c r="C55" s="89">
        <v>15252</v>
      </c>
    </row>
    <row r="56" spans="1:3" s="34" customFormat="1" ht="15" customHeight="1" thickBot="1">
      <c r="A56" s="76" t="s">
        <v>164</v>
      </c>
      <c r="B56" s="67" t="s">
        <v>165</v>
      </c>
      <c r="C56" s="54">
        <v>33715</v>
      </c>
    </row>
    <row r="57" spans="1:3" s="34" customFormat="1" ht="15" customHeight="1" thickBot="1">
      <c r="A57" s="105" t="s">
        <v>106</v>
      </c>
      <c r="B57" s="106" t="s">
        <v>24</v>
      </c>
      <c r="C57" s="108">
        <f>SUM(C63,C67,C70,C73,C75)</f>
        <v>88760.15</v>
      </c>
    </row>
    <row r="58" spans="1:3" s="34" customFormat="1" ht="15" customHeight="1">
      <c r="A58" s="75" t="s">
        <v>9</v>
      </c>
      <c r="B58" s="66" t="s">
        <v>136</v>
      </c>
      <c r="C58" s="47">
        <v>0</v>
      </c>
    </row>
    <row r="59" spans="1:3" s="34" customFormat="1" ht="15" customHeight="1">
      <c r="A59" s="74" t="s">
        <v>202</v>
      </c>
      <c r="B59" s="65" t="s">
        <v>203</v>
      </c>
      <c r="C59" s="93">
        <f>SUM(C68)</f>
        <v>1000</v>
      </c>
    </row>
    <row r="60" spans="1:3" s="34" customFormat="1" ht="15" customHeight="1">
      <c r="A60" s="74" t="s">
        <v>168</v>
      </c>
      <c r="B60" s="65" t="s">
        <v>170</v>
      </c>
      <c r="C60" s="45">
        <f>SUM(C65)</f>
        <v>13700</v>
      </c>
    </row>
    <row r="61" spans="1:3" s="34" customFormat="1" ht="15" customHeight="1">
      <c r="A61" s="74" t="s">
        <v>7</v>
      </c>
      <c r="B61" s="65" t="s">
        <v>54</v>
      </c>
      <c r="C61" s="45">
        <f>SUM(C64)</f>
        <v>0</v>
      </c>
    </row>
    <row r="62" spans="1:3" s="34" customFormat="1" ht="15" customHeight="1" thickBot="1">
      <c r="A62" s="76" t="s">
        <v>164</v>
      </c>
      <c r="B62" s="67" t="s">
        <v>199</v>
      </c>
      <c r="C62" s="46">
        <f>SUM(C66,C69,C72,C76)</f>
        <v>74060.15</v>
      </c>
    </row>
    <row r="63" spans="1:3" s="34" customFormat="1" ht="15" customHeight="1" thickBot="1">
      <c r="A63" s="105" t="s">
        <v>225</v>
      </c>
      <c r="B63" s="106" t="s">
        <v>226</v>
      </c>
      <c r="C63" s="114">
        <f>SUM(C64:C66)</f>
        <v>46060.15</v>
      </c>
    </row>
    <row r="64" spans="1:3" s="34" customFormat="1" ht="15" customHeight="1">
      <c r="A64" s="75" t="s">
        <v>7</v>
      </c>
      <c r="B64" s="66" t="s">
        <v>8</v>
      </c>
      <c r="C64" s="49">
        <v>0</v>
      </c>
    </row>
    <row r="65" spans="1:3" s="34" customFormat="1" ht="15" customHeight="1">
      <c r="A65" s="75" t="s">
        <v>168</v>
      </c>
      <c r="B65" s="66" t="s">
        <v>169</v>
      </c>
      <c r="C65" s="45">
        <v>13700</v>
      </c>
    </row>
    <row r="66" spans="1:3" s="34" customFormat="1" ht="15" customHeight="1" thickBot="1">
      <c r="A66" s="73" t="s">
        <v>164</v>
      </c>
      <c r="B66" s="68" t="s">
        <v>177</v>
      </c>
      <c r="C66" s="94">
        <v>32360.15</v>
      </c>
    </row>
    <row r="67" spans="1:3" s="34" customFormat="1" ht="15" customHeight="1" thickBot="1">
      <c r="A67" s="105" t="s">
        <v>107</v>
      </c>
      <c r="B67" s="106" t="s">
        <v>25</v>
      </c>
      <c r="C67" s="44">
        <f>SUM(C68:C69)</f>
        <v>5700</v>
      </c>
    </row>
    <row r="68" spans="1:3" s="34" customFormat="1" ht="15" customHeight="1" thickBot="1">
      <c r="A68" s="74" t="s">
        <v>202</v>
      </c>
      <c r="B68" s="65" t="s">
        <v>203</v>
      </c>
      <c r="C68" s="89">
        <v>1000</v>
      </c>
    </row>
    <row r="69" spans="1:3" s="34" customFormat="1" ht="15" customHeight="1" thickBot="1">
      <c r="A69" s="76" t="s">
        <v>164</v>
      </c>
      <c r="B69" s="67" t="s">
        <v>165</v>
      </c>
      <c r="C69" s="63">
        <v>4700</v>
      </c>
    </row>
    <row r="70" spans="1:3" s="34" customFormat="1" ht="15" customHeight="1" thickBot="1">
      <c r="A70" s="105" t="s">
        <v>108</v>
      </c>
      <c r="B70" s="106" t="s">
        <v>26</v>
      </c>
      <c r="C70" s="44">
        <f>SUM(C71:C72)</f>
        <v>37000</v>
      </c>
    </row>
    <row r="71" spans="1:3" s="34" customFormat="1" ht="15" customHeight="1" thickBot="1">
      <c r="A71" s="74" t="s">
        <v>9</v>
      </c>
      <c r="B71" s="65" t="s">
        <v>136</v>
      </c>
      <c r="C71" s="92">
        <v>0</v>
      </c>
    </row>
    <row r="72" spans="1:3" s="34" customFormat="1" ht="15" customHeight="1" thickBot="1">
      <c r="A72" s="76" t="s">
        <v>164</v>
      </c>
      <c r="B72" s="67" t="s">
        <v>165</v>
      </c>
      <c r="C72" s="63">
        <v>37000</v>
      </c>
    </row>
    <row r="73" spans="1:3" s="34" customFormat="1" ht="15" customHeight="1" thickBot="1">
      <c r="A73" s="105" t="s">
        <v>109</v>
      </c>
      <c r="B73" s="106" t="s">
        <v>27</v>
      </c>
      <c r="C73" s="44">
        <v>0</v>
      </c>
    </row>
    <row r="74" spans="1:3" s="34" customFormat="1" ht="15" customHeight="1" thickBot="1">
      <c r="A74" s="73" t="s">
        <v>168</v>
      </c>
      <c r="B74" s="68" t="s">
        <v>169</v>
      </c>
      <c r="C74" s="91">
        <v>0</v>
      </c>
    </row>
    <row r="75" spans="1:3" s="34" customFormat="1" ht="15" customHeight="1" thickBot="1">
      <c r="A75" s="105" t="s">
        <v>137</v>
      </c>
      <c r="B75" s="106" t="s">
        <v>139</v>
      </c>
      <c r="C75" s="44">
        <v>0</v>
      </c>
    </row>
    <row r="76" spans="1:3" s="34" customFormat="1" ht="15" customHeight="1" thickBot="1">
      <c r="A76" s="73" t="s">
        <v>164</v>
      </c>
      <c r="B76" s="68" t="s">
        <v>177</v>
      </c>
      <c r="C76" s="91">
        <v>0</v>
      </c>
    </row>
    <row r="77" spans="1:3" s="34" customFormat="1" ht="15" customHeight="1" thickBot="1">
      <c r="A77" s="105" t="s">
        <v>110</v>
      </c>
      <c r="B77" s="106" t="s">
        <v>28</v>
      </c>
      <c r="C77" s="44">
        <f>SUM(C78)</f>
        <v>7400</v>
      </c>
    </row>
    <row r="78" spans="1:3" s="34" customFormat="1" ht="15" customHeight="1" thickBot="1">
      <c r="A78" s="115" t="s">
        <v>111</v>
      </c>
      <c r="B78" s="116" t="s">
        <v>132</v>
      </c>
      <c r="C78" s="44">
        <v>7400</v>
      </c>
    </row>
    <row r="79" spans="1:3" s="34" customFormat="1" ht="15" customHeight="1" thickBot="1">
      <c r="A79" s="76" t="s">
        <v>164</v>
      </c>
      <c r="B79" s="67" t="s">
        <v>165</v>
      </c>
      <c r="C79" s="54">
        <v>7400</v>
      </c>
    </row>
    <row r="80" spans="1:3" s="34" customFormat="1" ht="15" customHeight="1" thickBot="1">
      <c r="A80" s="105" t="s">
        <v>112</v>
      </c>
      <c r="B80" s="106" t="s">
        <v>29</v>
      </c>
      <c r="C80" s="107">
        <f>SUM(C85,C87,C89,C93,C96,C99,C111,C124,C128,C131,C133)</f>
        <v>460592</v>
      </c>
    </row>
    <row r="81" spans="1:3" s="34" customFormat="1" ht="15" customHeight="1" thickBot="1">
      <c r="A81" s="73" t="s">
        <v>9</v>
      </c>
      <c r="B81" s="68" t="s">
        <v>208</v>
      </c>
      <c r="C81" s="44">
        <v>0</v>
      </c>
    </row>
    <row r="82" spans="1:3" s="34" customFormat="1" ht="15" customHeight="1">
      <c r="A82" s="75" t="s">
        <v>168</v>
      </c>
      <c r="B82" s="66" t="s">
        <v>169</v>
      </c>
      <c r="C82" s="43">
        <f>SUM(C86,C94,C113,C125,C129,C132,C134)</f>
        <v>90270</v>
      </c>
    </row>
    <row r="83" spans="1:3" s="34" customFormat="1" ht="15" customHeight="1">
      <c r="A83" s="74" t="s">
        <v>7</v>
      </c>
      <c r="B83" s="65" t="s">
        <v>54</v>
      </c>
      <c r="C83" s="43">
        <f>SUM(C91,C97,C100,C114,C126)</f>
        <v>251262</v>
      </c>
    </row>
    <row r="84" spans="1:3" s="34" customFormat="1" ht="15" customHeight="1" thickBot="1">
      <c r="A84" s="73" t="s">
        <v>164</v>
      </c>
      <c r="B84" s="68" t="s">
        <v>199</v>
      </c>
      <c r="C84" s="42">
        <f>SUM(C88,C92,C95,C98,C101,C115,C127)</f>
        <v>119060</v>
      </c>
    </row>
    <row r="85" spans="1:3" s="34" customFormat="1" ht="15" customHeight="1" thickBot="1">
      <c r="A85" s="105" t="s">
        <v>113</v>
      </c>
      <c r="B85" s="106" t="s">
        <v>253</v>
      </c>
      <c r="C85" s="44">
        <v>14750</v>
      </c>
    </row>
    <row r="86" spans="1:3" s="34" customFormat="1" ht="15" customHeight="1" thickBot="1">
      <c r="A86" s="73" t="s">
        <v>168</v>
      </c>
      <c r="B86" s="68" t="s">
        <v>169</v>
      </c>
      <c r="C86" s="91">
        <v>14750</v>
      </c>
    </row>
    <row r="87" spans="1:3" s="34" customFormat="1" ht="15" customHeight="1" thickBot="1">
      <c r="A87" s="105" t="s">
        <v>113</v>
      </c>
      <c r="B87" s="106" t="s">
        <v>227</v>
      </c>
      <c r="C87" s="44">
        <v>3200</v>
      </c>
    </row>
    <row r="88" spans="1:3" s="34" customFormat="1" ht="15" customHeight="1" thickBot="1">
      <c r="A88" s="76" t="s">
        <v>215</v>
      </c>
      <c r="B88" s="67" t="s">
        <v>199</v>
      </c>
      <c r="C88" s="46">
        <v>3200</v>
      </c>
    </row>
    <row r="89" spans="1:3" s="34" customFormat="1" ht="15" customHeight="1" thickBot="1">
      <c r="A89" s="105" t="s">
        <v>114</v>
      </c>
      <c r="B89" s="106" t="s">
        <v>256</v>
      </c>
      <c r="C89" s="44">
        <f>SUM(C90:C92)</f>
        <v>180653</v>
      </c>
    </row>
    <row r="90" spans="1:3" s="34" customFormat="1" ht="15" customHeight="1">
      <c r="A90" s="74" t="s">
        <v>9</v>
      </c>
      <c r="B90" s="65" t="s">
        <v>209</v>
      </c>
      <c r="C90" s="95">
        <v>0</v>
      </c>
    </row>
    <row r="91" spans="1:3" s="34" customFormat="1" ht="15" customHeight="1">
      <c r="A91" s="87" t="s">
        <v>11</v>
      </c>
      <c r="B91" s="88" t="s">
        <v>8</v>
      </c>
      <c r="C91" s="45">
        <v>153916</v>
      </c>
    </row>
    <row r="92" spans="1:3" s="34" customFormat="1" ht="15" customHeight="1">
      <c r="A92" s="87" t="s">
        <v>164</v>
      </c>
      <c r="B92" s="88" t="s">
        <v>199</v>
      </c>
      <c r="C92" s="45">
        <v>26737</v>
      </c>
    </row>
    <row r="93" spans="1:3" s="113" customFormat="1" ht="15" customHeight="1">
      <c r="A93" s="110" t="s">
        <v>115</v>
      </c>
      <c r="B93" s="111" t="s">
        <v>144</v>
      </c>
      <c r="C93" s="117">
        <f>SUM(C94:C95)</f>
        <v>2557</v>
      </c>
    </row>
    <row r="94" spans="1:3" s="34" customFormat="1" ht="15" customHeight="1">
      <c r="A94" s="101" t="s">
        <v>168</v>
      </c>
      <c r="B94" s="8" t="s">
        <v>169</v>
      </c>
      <c r="C94" s="100">
        <v>0</v>
      </c>
    </row>
    <row r="95" spans="1:3" s="34" customFormat="1" ht="15" customHeight="1" thickBot="1">
      <c r="A95" s="73" t="s">
        <v>164</v>
      </c>
      <c r="B95" s="68" t="s">
        <v>199</v>
      </c>
      <c r="C95" s="91">
        <v>2557</v>
      </c>
    </row>
    <row r="96" spans="1:3" s="34" customFormat="1" ht="15" customHeight="1" thickBot="1">
      <c r="A96" s="105" t="s">
        <v>116</v>
      </c>
      <c r="B96" s="106" t="s">
        <v>30</v>
      </c>
      <c r="C96" s="44">
        <f>SUM(C97:C98)</f>
        <v>4194</v>
      </c>
    </row>
    <row r="97" spans="1:3" s="34" customFormat="1" ht="15" customHeight="1">
      <c r="A97" s="73" t="s">
        <v>7</v>
      </c>
      <c r="B97" s="68" t="s">
        <v>8</v>
      </c>
      <c r="C97" s="91">
        <v>471</v>
      </c>
    </row>
    <row r="98" spans="1:3" s="34" customFormat="1" ht="15" customHeight="1" thickBot="1">
      <c r="A98" s="76" t="s">
        <v>164</v>
      </c>
      <c r="B98" s="67" t="s">
        <v>199</v>
      </c>
      <c r="C98" s="46">
        <v>3723</v>
      </c>
    </row>
    <row r="99" spans="1:3" s="34" customFormat="1" ht="15" customHeight="1" thickBot="1">
      <c r="A99" s="105" t="s">
        <v>117</v>
      </c>
      <c r="B99" s="106" t="s">
        <v>31</v>
      </c>
      <c r="C99" s="108">
        <f>SUM(C102,C105,C108)</f>
        <v>87769</v>
      </c>
    </row>
    <row r="100" spans="1:3" s="34" customFormat="1" ht="15" customHeight="1">
      <c r="A100" s="74" t="s">
        <v>7</v>
      </c>
      <c r="B100" s="65" t="s">
        <v>8</v>
      </c>
      <c r="C100" s="47">
        <f>SUM(C103,C106,C109)</f>
        <v>55527</v>
      </c>
    </row>
    <row r="101" spans="1:3" s="34" customFormat="1" ht="15" customHeight="1" thickBot="1">
      <c r="A101" s="73" t="s">
        <v>164</v>
      </c>
      <c r="B101" s="68" t="s">
        <v>199</v>
      </c>
      <c r="C101" s="47">
        <f>SUM(C104,C107,C110)</f>
        <v>32242</v>
      </c>
    </row>
    <row r="102" spans="1:3" s="34" customFormat="1" ht="15" customHeight="1" thickBot="1">
      <c r="A102" s="105" t="s">
        <v>117</v>
      </c>
      <c r="B102" s="106" t="s">
        <v>32</v>
      </c>
      <c r="C102" s="44">
        <f>SUM(C103:C104)</f>
        <v>37609</v>
      </c>
    </row>
    <row r="103" spans="1:3" s="34" customFormat="1" ht="15" customHeight="1" thickBot="1">
      <c r="A103" s="74" t="s">
        <v>7</v>
      </c>
      <c r="B103" s="65" t="s">
        <v>8</v>
      </c>
      <c r="C103" s="89">
        <v>18625</v>
      </c>
    </row>
    <row r="104" spans="1:3" s="34" customFormat="1" ht="15" customHeight="1" thickBot="1">
      <c r="A104" s="76" t="s">
        <v>164</v>
      </c>
      <c r="B104" s="67" t="s">
        <v>199</v>
      </c>
      <c r="C104" s="63">
        <v>18984</v>
      </c>
    </row>
    <row r="105" spans="1:3" s="34" customFormat="1" ht="15" customHeight="1" thickBot="1">
      <c r="A105" s="105" t="s">
        <v>117</v>
      </c>
      <c r="B105" s="106" t="s">
        <v>33</v>
      </c>
      <c r="C105" s="44">
        <f>SUM(C106:C107)</f>
        <v>14661</v>
      </c>
    </row>
    <row r="106" spans="1:3" s="34" customFormat="1" ht="15" customHeight="1" thickBot="1">
      <c r="A106" s="74" t="s">
        <v>7</v>
      </c>
      <c r="B106" s="65" t="s">
        <v>8</v>
      </c>
      <c r="C106" s="89">
        <v>10202</v>
      </c>
    </row>
    <row r="107" spans="1:3" s="34" customFormat="1" ht="15" customHeight="1" thickBot="1">
      <c r="A107" s="76" t="s">
        <v>164</v>
      </c>
      <c r="B107" s="67" t="s">
        <v>199</v>
      </c>
      <c r="C107" s="63">
        <v>4459</v>
      </c>
    </row>
    <row r="108" spans="1:3" s="34" customFormat="1" ht="15" customHeight="1" thickBot="1">
      <c r="A108" s="105" t="s">
        <v>117</v>
      </c>
      <c r="B108" s="106" t="s">
        <v>34</v>
      </c>
      <c r="C108" s="44">
        <f>SUM(C109:C110)</f>
        <v>35499</v>
      </c>
    </row>
    <row r="109" spans="1:3" s="34" customFormat="1" ht="15" customHeight="1" thickBot="1">
      <c r="A109" s="74" t="s">
        <v>7</v>
      </c>
      <c r="B109" s="65" t="s">
        <v>8</v>
      </c>
      <c r="C109" s="89">
        <v>26700</v>
      </c>
    </row>
    <row r="110" spans="1:3" s="34" customFormat="1" ht="15" customHeight="1" thickBot="1">
      <c r="A110" s="73" t="s">
        <v>164</v>
      </c>
      <c r="B110" s="68" t="s">
        <v>199</v>
      </c>
      <c r="C110" s="63">
        <v>8799</v>
      </c>
    </row>
    <row r="111" spans="1:3" s="34" customFormat="1" ht="15" customHeight="1" thickBot="1">
      <c r="A111" s="105" t="s">
        <v>118</v>
      </c>
      <c r="B111" s="106" t="s">
        <v>35</v>
      </c>
      <c r="C111" s="108">
        <f>SUM(C116,C120)</f>
        <v>129295</v>
      </c>
    </row>
    <row r="112" spans="1:3" s="34" customFormat="1" ht="15" customHeight="1">
      <c r="A112" s="74" t="s">
        <v>210</v>
      </c>
      <c r="B112" s="65" t="s">
        <v>211</v>
      </c>
      <c r="C112" s="47">
        <v>0</v>
      </c>
    </row>
    <row r="113" spans="1:3" s="34" customFormat="1" ht="15" customHeight="1" thickBot="1">
      <c r="A113" s="74" t="s">
        <v>168</v>
      </c>
      <c r="B113" s="65" t="s">
        <v>169</v>
      </c>
      <c r="C113" s="93">
        <f>SUM(C117,)</f>
        <v>52755</v>
      </c>
    </row>
    <row r="114" spans="1:3" s="34" customFormat="1" ht="15" customHeight="1" thickBot="1">
      <c r="A114" s="74" t="s">
        <v>7</v>
      </c>
      <c r="B114" s="65" t="s">
        <v>54</v>
      </c>
      <c r="C114" s="54">
        <f>SUM(C121)</f>
        <v>37026</v>
      </c>
    </row>
    <row r="115" spans="1:3" s="34" customFormat="1" ht="15" customHeight="1" thickBot="1">
      <c r="A115" s="73" t="s">
        <v>164</v>
      </c>
      <c r="B115" s="68" t="s">
        <v>199</v>
      </c>
      <c r="C115" s="63">
        <f>SUM(C118,C122)</f>
        <v>39514</v>
      </c>
    </row>
    <row r="116" spans="1:3" s="34" customFormat="1" ht="15" customHeight="1" thickBot="1">
      <c r="A116" s="118" t="s">
        <v>118</v>
      </c>
      <c r="B116" s="106" t="s">
        <v>36</v>
      </c>
      <c r="C116" s="44">
        <f>SUM(C117:C119)</f>
        <v>69194</v>
      </c>
    </row>
    <row r="117" spans="1:3" s="34" customFormat="1" ht="15" customHeight="1" thickBot="1">
      <c r="A117" s="74" t="s">
        <v>168</v>
      </c>
      <c r="B117" s="65" t="s">
        <v>169</v>
      </c>
      <c r="C117" s="89">
        <v>52755</v>
      </c>
    </row>
    <row r="118" spans="1:3" s="34" customFormat="1" ht="15" customHeight="1">
      <c r="A118" s="76" t="s">
        <v>164</v>
      </c>
      <c r="B118" s="67" t="s">
        <v>199</v>
      </c>
      <c r="C118" s="63">
        <v>16439</v>
      </c>
    </row>
    <row r="119" spans="1:3" s="34" customFormat="1" ht="15" customHeight="1">
      <c r="A119" s="75" t="s">
        <v>9</v>
      </c>
      <c r="B119" s="66" t="s">
        <v>163</v>
      </c>
      <c r="C119" s="45">
        <v>0</v>
      </c>
    </row>
    <row r="120" spans="1:3" s="34" customFormat="1" ht="15" customHeight="1">
      <c r="A120" s="119" t="s">
        <v>118</v>
      </c>
      <c r="B120" s="120" t="s">
        <v>37</v>
      </c>
      <c r="C120" s="49">
        <f>SUM(C121:C123)</f>
        <v>60101</v>
      </c>
    </row>
    <row r="121" spans="1:3" s="34" customFormat="1" ht="15" customHeight="1" thickBot="1">
      <c r="A121" s="74" t="s">
        <v>7</v>
      </c>
      <c r="B121" s="65" t="s">
        <v>8</v>
      </c>
      <c r="C121" s="89">
        <v>37026</v>
      </c>
    </row>
    <row r="122" spans="1:3" s="34" customFormat="1" ht="15" customHeight="1" thickBot="1">
      <c r="A122" s="75" t="s">
        <v>164</v>
      </c>
      <c r="B122" s="66" t="s">
        <v>199</v>
      </c>
      <c r="C122" s="54">
        <v>23075</v>
      </c>
    </row>
    <row r="123" spans="1:3" s="34" customFormat="1" ht="15" customHeight="1" thickBot="1">
      <c r="A123" s="76" t="s">
        <v>9</v>
      </c>
      <c r="B123" s="67" t="s">
        <v>163</v>
      </c>
      <c r="C123" s="96">
        <v>0</v>
      </c>
    </row>
    <row r="124" spans="1:3" s="34" customFormat="1" ht="15" customHeight="1" thickBot="1">
      <c r="A124" s="105" t="s">
        <v>119</v>
      </c>
      <c r="B124" s="106" t="s">
        <v>38</v>
      </c>
      <c r="C124" s="44">
        <f>SUM(C125:C127)</f>
        <v>17326</v>
      </c>
    </row>
    <row r="125" spans="1:3" s="34" customFormat="1" ht="15" customHeight="1">
      <c r="A125" s="73" t="s">
        <v>168</v>
      </c>
      <c r="B125" s="68" t="s">
        <v>169</v>
      </c>
      <c r="C125" s="91">
        <v>1917</v>
      </c>
    </row>
    <row r="126" spans="1:3" s="34" customFormat="1" ht="15" customHeight="1">
      <c r="A126" s="75" t="s">
        <v>7</v>
      </c>
      <c r="B126" s="66" t="s">
        <v>8</v>
      </c>
      <c r="C126" s="45">
        <v>4322</v>
      </c>
    </row>
    <row r="127" spans="1:3" s="34" customFormat="1" ht="15" customHeight="1" thickBot="1">
      <c r="A127" s="73" t="s">
        <v>164</v>
      </c>
      <c r="B127" s="68" t="s">
        <v>199</v>
      </c>
      <c r="C127" s="91">
        <v>11087</v>
      </c>
    </row>
    <row r="128" spans="1:3" s="34" customFormat="1" ht="15" customHeight="1" thickBot="1">
      <c r="A128" s="105" t="s">
        <v>120</v>
      </c>
      <c r="B128" s="106" t="s">
        <v>39</v>
      </c>
      <c r="C128" s="107">
        <f>SUM(C129:C130)</f>
        <v>10488</v>
      </c>
    </row>
    <row r="129" spans="1:3" s="34" customFormat="1" ht="15" customHeight="1">
      <c r="A129" s="73" t="s">
        <v>168</v>
      </c>
      <c r="B129" s="68" t="s">
        <v>169</v>
      </c>
      <c r="C129" s="91">
        <v>10488</v>
      </c>
    </row>
    <row r="130" spans="1:3" s="34" customFormat="1" ht="15" customHeight="1" thickBot="1">
      <c r="A130" s="76" t="s">
        <v>164</v>
      </c>
      <c r="B130" s="67" t="s">
        <v>199</v>
      </c>
      <c r="C130" s="97">
        <v>0</v>
      </c>
    </row>
    <row r="131" spans="1:3" s="34" customFormat="1" ht="15" customHeight="1" thickBot="1">
      <c r="A131" s="105" t="s">
        <v>121</v>
      </c>
      <c r="B131" s="106" t="s">
        <v>40</v>
      </c>
      <c r="C131" s="44">
        <v>7800</v>
      </c>
    </row>
    <row r="132" spans="1:3" s="34" customFormat="1" ht="15" customHeight="1" thickBot="1">
      <c r="A132" s="73" t="s">
        <v>168</v>
      </c>
      <c r="B132" s="68" t="s">
        <v>169</v>
      </c>
      <c r="C132" s="91">
        <v>7800</v>
      </c>
    </row>
    <row r="133" spans="1:3" s="34" customFormat="1" ht="15" customHeight="1" thickBot="1">
      <c r="A133" s="105" t="s">
        <v>122</v>
      </c>
      <c r="B133" s="106" t="s">
        <v>254</v>
      </c>
      <c r="C133" s="44">
        <v>2560</v>
      </c>
    </row>
    <row r="134" spans="1:3" s="34" customFormat="1" ht="15" customHeight="1" thickBot="1">
      <c r="A134" s="73" t="s">
        <v>168</v>
      </c>
      <c r="B134" s="68" t="s">
        <v>169</v>
      </c>
      <c r="C134" s="89">
        <v>2560</v>
      </c>
    </row>
    <row r="135" spans="1:3" s="34" customFormat="1" ht="15" customHeight="1" thickBot="1">
      <c r="A135" s="105" t="s">
        <v>123</v>
      </c>
      <c r="B135" s="106" t="s">
        <v>41</v>
      </c>
      <c r="C135" s="121">
        <f>SUM(C141,C157,C162,C179,C181,C183,C185,C189,C194)</f>
        <v>2252868.48</v>
      </c>
    </row>
    <row r="136" spans="1:3" s="34" customFormat="1" ht="15" customHeight="1">
      <c r="A136" s="74" t="s">
        <v>9</v>
      </c>
      <c r="B136" s="65" t="s">
        <v>136</v>
      </c>
      <c r="C136" s="122">
        <f>SUM(C144,C166)</f>
        <v>0</v>
      </c>
    </row>
    <row r="137" spans="1:3" s="34" customFormat="1" ht="15" customHeight="1">
      <c r="A137" s="74" t="s">
        <v>202</v>
      </c>
      <c r="B137" s="65" t="s">
        <v>203</v>
      </c>
      <c r="C137" s="41">
        <f>SUM(C186)</f>
        <v>8000</v>
      </c>
    </row>
    <row r="138" spans="1:3" s="34" customFormat="1" ht="15" customHeight="1">
      <c r="A138" s="75" t="s">
        <v>168</v>
      </c>
      <c r="B138" s="66" t="s">
        <v>169</v>
      </c>
      <c r="C138" s="45">
        <f>SUM(C165,C191)</f>
        <v>153421.2</v>
      </c>
    </row>
    <row r="139" spans="1:3" s="34" customFormat="1" ht="15" customHeight="1">
      <c r="A139" s="75" t="s">
        <v>7</v>
      </c>
      <c r="B139" s="66" t="s">
        <v>8</v>
      </c>
      <c r="C139" s="45">
        <f>SUM(C142,C159,C163,C188,C192,C195)</f>
        <v>1365082</v>
      </c>
    </row>
    <row r="140" spans="1:3" s="34" customFormat="1" ht="15" customHeight="1" thickBot="1">
      <c r="A140" s="76" t="s">
        <v>164</v>
      </c>
      <c r="B140" s="67" t="s">
        <v>199</v>
      </c>
      <c r="C140" s="46">
        <f>SUM(C143,C160,C164,C180,C182,C184,C187,C193,C196)</f>
        <v>726365.28</v>
      </c>
    </row>
    <row r="141" spans="1:3" s="34" customFormat="1" ht="15" customHeight="1" thickBot="1">
      <c r="A141" s="105" t="s">
        <v>124</v>
      </c>
      <c r="B141" s="106" t="s">
        <v>42</v>
      </c>
      <c r="C141" s="107">
        <f>SUM(C145,C149,C153,C155)</f>
        <v>689894</v>
      </c>
    </row>
    <row r="142" spans="1:3" s="34" customFormat="1" ht="15" customHeight="1" thickBot="1">
      <c r="A142" s="74" t="s">
        <v>7</v>
      </c>
      <c r="B142" s="65" t="s">
        <v>8</v>
      </c>
      <c r="C142" s="26">
        <f>SUM(C146,C150)</f>
        <v>477586</v>
      </c>
    </row>
    <row r="143" spans="1:3" s="34" customFormat="1" ht="15" customHeight="1" thickBot="1">
      <c r="A143" s="74" t="s">
        <v>192</v>
      </c>
      <c r="B143" s="65" t="s">
        <v>199</v>
      </c>
      <c r="C143" s="54">
        <f>SUM(C147,C151,C154,C156)</f>
        <v>212308</v>
      </c>
    </row>
    <row r="144" spans="1:3" s="34" customFormat="1" ht="15" customHeight="1" thickBot="1">
      <c r="A144" s="76" t="s">
        <v>19</v>
      </c>
      <c r="B144" s="67" t="s">
        <v>136</v>
      </c>
      <c r="C144" s="63">
        <v>0</v>
      </c>
    </row>
    <row r="145" spans="1:3" s="34" customFormat="1" ht="15" customHeight="1" thickBot="1">
      <c r="A145" s="105" t="s">
        <v>124</v>
      </c>
      <c r="B145" s="106" t="s">
        <v>43</v>
      </c>
      <c r="C145" s="44">
        <f>SUM(C146:C148)</f>
        <v>160901</v>
      </c>
    </row>
    <row r="146" spans="1:3" s="34" customFormat="1" ht="15" customHeight="1" thickBot="1">
      <c r="A146" s="74" t="s">
        <v>7</v>
      </c>
      <c r="B146" s="65" t="s">
        <v>8</v>
      </c>
      <c r="C146" s="89">
        <v>111726</v>
      </c>
    </row>
    <row r="147" spans="1:3" s="34" customFormat="1" ht="15" customHeight="1">
      <c r="A147" s="76" t="s">
        <v>192</v>
      </c>
      <c r="B147" s="67" t="s">
        <v>199</v>
      </c>
      <c r="C147" s="63">
        <v>49175</v>
      </c>
    </row>
    <row r="148" spans="1:3" s="34" customFormat="1" ht="15" customHeight="1">
      <c r="A148" s="75" t="s">
        <v>9</v>
      </c>
      <c r="B148" s="66" t="s">
        <v>136</v>
      </c>
      <c r="C148" s="45">
        <v>0</v>
      </c>
    </row>
    <row r="149" spans="1:3" s="113" customFormat="1" ht="15" customHeight="1">
      <c r="A149" s="123" t="s">
        <v>124</v>
      </c>
      <c r="B149" s="124" t="s">
        <v>44</v>
      </c>
      <c r="C149" s="49">
        <f>SUM(C150:C152)</f>
        <v>471685</v>
      </c>
    </row>
    <row r="150" spans="1:3" s="34" customFormat="1" ht="15" customHeight="1" thickBot="1">
      <c r="A150" s="74" t="s">
        <v>7</v>
      </c>
      <c r="B150" s="65" t="s">
        <v>8</v>
      </c>
      <c r="C150" s="89">
        <v>365860</v>
      </c>
    </row>
    <row r="151" spans="1:3" s="34" customFormat="1" ht="15" customHeight="1" thickBot="1">
      <c r="A151" s="75" t="s">
        <v>192</v>
      </c>
      <c r="B151" s="66" t="s">
        <v>199</v>
      </c>
      <c r="C151" s="54">
        <v>105825</v>
      </c>
    </row>
    <row r="152" spans="1:3" s="34" customFormat="1" ht="15" customHeight="1" thickBot="1">
      <c r="A152" s="76" t="s">
        <v>9</v>
      </c>
      <c r="B152" s="67" t="s">
        <v>136</v>
      </c>
      <c r="C152" s="96">
        <v>0</v>
      </c>
    </row>
    <row r="153" spans="1:3" s="34" customFormat="1" ht="15" customHeight="1" thickBot="1">
      <c r="A153" s="105" t="s">
        <v>124</v>
      </c>
      <c r="B153" s="106" t="s">
        <v>45</v>
      </c>
      <c r="C153" s="44">
        <v>28828</v>
      </c>
    </row>
    <row r="154" spans="1:3" s="34" customFormat="1" ht="15" customHeight="1" thickBot="1">
      <c r="A154" s="73" t="s">
        <v>164</v>
      </c>
      <c r="B154" s="68" t="s">
        <v>199</v>
      </c>
      <c r="C154" s="91">
        <v>28828</v>
      </c>
    </row>
    <row r="155" spans="1:3" s="34" customFormat="1" ht="15" customHeight="1" thickBot="1">
      <c r="A155" s="105" t="s">
        <v>124</v>
      </c>
      <c r="B155" s="106" t="s">
        <v>212</v>
      </c>
      <c r="C155" s="44">
        <v>28480</v>
      </c>
    </row>
    <row r="156" spans="1:3" s="34" customFormat="1" ht="15" customHeight="1" thickBot="1">
      <c r="A156" s="77" t="s">
        <v>164</v>
      </c>
      <c r="B156" s="70" t="s">
        <v>165</v>
      </c>
      <c r="C156" s="54">
        <v>28480</v>
      </c>
    </row>
    <row r="157" spans="1:3" s="34" customFormat="1" ht="15" customHeight="1" thickBot="1">
      <c r="A157" s="105" t="s">
        <v>159</v>
      </c>
      <c r="B157" s="106" t="s">
        <v>160</v>
      </c>
      <c r="C157" s="114">
        <f>SUM(C158)</f>
        <v>205032.48</v>
      </c>
    </row>
    <row r="158" spans="1:3" s="113" customFormat="1" ht="15" customHeight="1" thickBot="1">
      <c r="A158" s="105" t="s">
        <v>159</v>
      </c>
      <c r="B158" s="106" t="s">
        <v>161</v>
      </c>
      <c r="C158" s="114">
        <f>SUM(C159:C161)</f>
        <v>205032.48</v>
      </c>
    </row>
    <row r="159" spans="1:3" s="34" customFormat="1" ht="15" customHeight="1" thickBot="1">
      <c r="A159" s="74" t="s">
        <v>7</v>
      </c>
      <c r="B159" s="65" t="s">
        <v>8</v>
      </c>
      <c r="C159" s="54">
        <v>149891</v>
      </c>
    </row>
    <row r="160" spans="1:3" s="34" customFormat="1" ht="15" customHeight="1" thickBot="1">
      <c r="A160" s="74" t="s">
        <v>192</v>
      </c>
      <c r="B160" s="65" t="s">
        <v>199</v>
      </c>
      <c r="C160" s="98">
        <v>55141.48</v>
      </c>
    </row>
    <row r="161" spans="1:3" s="34" customFormat="1" ht="15" customHeight="1" thickBot="1">
      <c r="A161" s="76" t="s">
        <v>162</v>
      </c>
      <c r="B161" s="67" t="s">
        <v>136</v>
      </c>
      <c r="C161" s="63">
        <v>0</v>
      </c>
    </row>
    <row r="162" spans="1:3" s="34" customFormat="1" ht="15" customHeight="1" thickBot="1">
      <c r="A162" s="105" t="s">
        <v>125</v>
      </c>
      <c r="B162" s="106" t="s">
        <v>46</v>
      </c>
      <c r="C162" s="44">
        <f>SUM(C167,C171,C175,C177)</f>
        <v>1170067</v>
      </c>
    </row>
    <row r="163" spans="1:3" s="34" customFormat="1" ht="15" customHeight="1" thickBot="1">
      <c r="A163" s="74" t="s">
        <v>11</v>
      </c>
      <c r="B163" s="65" t="s">
        <v>8</v>
      </c>
      <c r="C163" s="26">
        <f>SUM(C168,C172,)</f>
        <v>723169</v>
      </c>
    </row>
    <row r="164" spans="1:3" s="34" customFormat="1" ht="15" customHeight="1" thickBot="1">
      <c r="A164" s="73" t="s">
        <v>192</v>
      </c>
      <c r="B164" s="68" t="s">
        <v>165</v>
      </c>
      <c r="C164" s="44">
        <f>SUM(C169,C173,C176)</f>
        <v>297081</v>
      </c>
    </row>
    <row r="165" spans="1:3" s="34" customFormat="1" ht="15" customHeight="1" thickBot="1">
      <c r="A165" s="73" t="s">
        <v>168</v>
      </c>
      <c r="B165" s="68" t="s">
        <v>169</v>
      </c>
      <c r="C165" s="44">
        <f>SUM(C178)</f>
        <v>149817</v>
      </c>
    </row>
    <row r="166" spans="1:3" s="34" customFormat="1" ht="15" customHeight="1" thickBot="1">
      <c r="A166" s="76" t="s">
        <v>9</v>
      </c>
      <c r="B166" s="67" t="s">
        <v>136</v>
      </c>
      <c r="C166" s="44">
        <v>0</v>
      </c>
    </row>
    <row r="167" spans="1:3" s="113" customFormat="1" ht="15" customHeight="1" thickBot="1">
      <c r="A167" s="105" t="s">
        <v>125</v>
      </c>
      <c r="B167" s="106" t="s">
        <v>47</v>
      </c>
      <c r="C167" s="44">
        <f>SUM(C168:C170)</f>
        <v>612192</v>
      </c>
    </row>
    <row r="168" spans="1:3" s="34" customFormat="1" ht="15" customHeight="1" thickBot="1">
      <c r="A168" s="74" t="s">
        <v>11</v>
      </c>
      <c r="B168" s="65" t="s">
        <v>8</v>
      </c>
      <c r="C168" s="54">
        <v>454715</v>
      </c>
    </row>
    <row r="169" spans="1:3" s="34" customFormat="1" ht="15" customHeight="1" thickBot="1">
      <c r="A169" s="73" t="s">
        <v>192</v>
      </c>
      <c r="B169" s="68" t="s">
        <v>178</v>
      </c>
      <c r="C169" s="54">
        <v>157477</v>
      </c>
    </row>
    <row r="170" spans="1:3" s="34" customFormat="1" ht="15" customHeight="1" thickBot="1">
      <c r="A170" s="76" t="s">
        <v>19</v>
      </c>
      <c r="B170" s="67" t="s">
        <v>136</v>
      </c>
      <c r="C170" s="44">
        <v>0</v>
      </c>
    </row>
    <row r="171" spans="1:3" s="34" customFormat="1" ht="15" customHeight="1" thickBot="1">
      <c r="A171" s="105" t="s">
        <v>125</v>
      </c>
      <c r="B171" s="106" t="s">
        <v>48</v>
      </c>
      <c r="C171" s="44">
        <f>SUM(C172:C174)</f>
        <v>374396</v>
      </c>
    </row>
    <row r="172" spans="1:3" s="34" customFormat="1" ht="15" customHeight="1" thickBot="1">
      <c r="A172" s="74" t="s">
        <v>11</v>
      </c>
      <c r="B172" s="65" t="s">
        <v>8</v>
      </c>
      <c r="C172" s="54">
        <v>268454</v>
      </c>
    </row>
    <row r="173" spans="1:3" s="34" customFormat="1" ht="15" customHeight="1" thickBot="1">
      <c r="A173" s="74" t="s">
        <v>192</v>
      </c>
      <c r="B173" s="65" t="s">
        <v>178</v>
      </c>
      <c r="C173" s="54">
        <v>105942</v>
      </c>
    </row>
    <row r="174" spans="1:3" s="34" customFormat="1" ht="15" customHeight="1" thickBot="1">
      <c r="A174" s="76" t="s">
        <v>9</v>
      </c>
      <c r="B174" s="67" t="s">
        <v>136</v>
      </c>
      <c r="C174" s="96">
        <v>0</v>
      </c>
    </row>
    <row r="175" spans="1:3" s="34" customFormat="1" ht="15" customHeight="1" thickBot="1">
      <c r="A175" s="105" t="s">
        <v>125</v>
      </c>
      <c r="B175" s="106" t="s">
        <v>49</v>
      </c>
      <c r="C175" s="44">
        <f>SUM(C176)</f>
        <v>33662</v>
      </c>
    </row>
    <row r="176" spans="1:3" s="34" customFormat="1" ht="15" customHeight="1" thickBot="1">
      <c r="A176" s="73" t="s">
        <v>164</v>
      </c>
      <c r="B176" s="68" t="s">
        <v>165</v>
      </c>
      <c r="C176" s="91">
        <v>33662</v>
      </c>
    </row>
    <row r="177" spans="1:3" s="34" customFormat="1" ht="15" customHeight="1">
      <c r="A177" s="125" t="s">
        <v>125</v>
      </c>
      <c r="B177" s="126" t="s">
        <v>50</v>
      </c>
      <c r="C177" s="96">
        <f>SUM(C178)</f>
        <v>149817</v>
      </c>
    </row>
    <row r="178" spans="1:3" s="34" customFormat="1" ht="15" customHeight="1">
      <c r="A178" s="75" t="s">
        <v>168</v>
      </c>
      <c r="B178" s="66" t="s">
        <v>169</v>
      </c>
      <c r="C178" s="45">
        <v>149817</v>
      </c>
    </row>
    <row r="179" spans="1:3" s="34" customFormat="1" ht="15" customHeight="1">
      <c r="A179" s="123" t="s">
        <v>126</v>
      </c>
      <c r="B179" s="124" t="s">
        <v>51</v>
      </c>
      <c r="C179" s="49">
        <f>SUM(C180)</f>
        <v>89000</v>
      </c>
    </row>
    <row r="180" spans="1:3" s="34" customFormat="1" ht="15" customHeight="1" thickBot="1">
      <c r="A180" s="73" t="s">
        <v>164</v>
      </c>
      <c r="B180" s="68" t="s">
        <v>165</v>
      </c>
      <c r="C180" s="91">
        <v>89000</v>
      </c>
    </row>
    <row r="181" spans="1:3" s="34" customFormat="1" ht="15" customHeight="1" thickBot="1">
      <c r="A181" s="105" t="s">
        <v>127</v>
      </c>
      <c r="B181" s="106" t="s">
        <v>257</v>
      </c>
      <c r="C181" s="44">
        <f>SUM(C182)</f>
        <v>11600</v>
      </c>
    </row>
    <row r="182" spans="1:3" s="34" customFormat="1" ht="15" customHeight="1" thickBot="1">
      <c r="A182" s="73" t="s">
        <v>164</v>
      </c>
      <c r="B182" s="68" t="s">
        <v>199</v>
      </c>
      <c r="C182" s="91">
        <v>11600</v>
      </c>
    </row>
    <row r="183" spans="1:3" s="34" customFormat="1" ht="15" customHeight="1" thickBot="1">
      <c r="A183" s="118" t="s">
        <v>213</v>
      </c>
      <c r="B183" s="106" t="s">
        <v>214</v>
      </c>
      <c r="C183" s="44">
        <f>SUM(C184)</f>
        <v>1500</v>
      </c>
    </row>
    <row r="184" spans="1:3" s="34" customFormat="1" ht="15" customHeight="1">
      <c r="A184" s="73" t="s">
        <v>164</v>
      </c>
      <c r="B184" s="68" t="s">
        <v>199</v>
      </c>
      <c r="C184" s="91">
        <v>1500</v>
      </c>
    </row>
    <row r="185" spans="1:3" s="34" customFormat="1" ht="15" customHeight="1">
      <c r="A185" s="110" t="s">
        <v>128</v>
      </c>
      <c r="B185" s="111" t="s">
        <v>52</v>
      </c>
      <c r="C185" s="117">
        <f>SUM(C186:C188)</f>
        <v>64379</v>
      </c>
    </row>
    <row r="186" spans="1:3" s="34" customFormat="1" ht="15" customHeight="1">
      <c r="A186" s="101" t="s">
        <v>202</v>
      </c>
      <c r="B186" s="8" t="s">
        <v>203</v>
      </c>
      <c r="C186" s="100">
        <v>8000</v>
      </c>
    </row>
    <row r="187" spans="1:3" s="34" customFormat="1" ht="15" customHeight="1" thickBot="1">
      <c r="A187" s="75" t="s">
        <v>164</v>
      </c>
      <c r="B187" s="66" t="s">
        <v>165</v>
      </c>
      <c r="C187" s="89">
        <v>55900</v>
      </c>
    </row>
    <row r="188" spans="1:3" s="34" customFormat="1" ht="15" customHeight="1" thickBot="1">
      <c r="A188" s="76" t="s">
        <v>204</v>
      </c>
      <c r="B188" s="67" t="s">
        <v>8</v>
      </c>
      <c r="C188" s="63">
        <v>479</v>
      </c>
    </row>
    <row r="189" spans="1:3" s="34" customFormat="1" ht="15" customHeight="1" thickBot="1">
      <c r="A189" s="105" t="s">
        <v>129</v>
      </c>
      <c r="B189" s="106" t="s">
        <v>53</v>
      </c>
      <c r="C189" s="44">
        <f>SUM(C190:C193)</f>
        <v>7190</v>
      </c>
    </row>
    <row r="190" spans="1:3" s="34" customFormat="1" ht="15" customHeight="1" thickBot="1">
      <c r="A190" s="74" t="s">
        <v>202</v>
      </c>
      <c r="B190" s="65" t="s">
        <v>203</v>
      </c>
      <c r="C190" s="92"/>
    </row>
    <row r="191" spans="1:3" s="34" customFormat="1" ht="15" customHeight="1" thickBot="1">
      <c r="A191" s="75" t="s">
        <v>168</v>
      </c>
      <c r="B191" s="66" t="s">
        <v>169</v>
      </c>
      <c r="C191" s="54">
        <v>3604.2</v>
      </c>
    </row>
    <row r="192" spans="1:3" s="34" customFormat="1" ht="15" customHeight="1" thickBot="1">
      <c r="A192" s="76" t="s">
        <v>7</v>
      </c>
      <c r="B192" s="67" t="s">
        <v>8</v>
      </c>
      <c r="C192" s="63">
        <v>1601</v>
      </c>
    </row>
    <row r="193" spans="1:3" s="34" customFormat="1" ht="15" customHeight="1" thickBot="1">
      <c r="A193" s="76" t="s">
        <v>164</v>
      </c>
      <c r="B193" s="67" t="s">
        <v>165</v>
      </c>
      <c r="C193" s="63">
        <v>1984.8</v>
      </c>
    </row>
    <row r="194" spans="1:3" s="34" customFormat="1" ht="15" customHeight="1" thickBot="1">
      <c r="A194" s="105" t="s">
        <v>130</v>
      </c>
      <c r="B194" s="106" t="s">
        <v>223</v>
      </c>
      <c r="C194" s="44">
        <f>SUM(C195:C196)</f>
        <v>14206</v>
      </c>
    </row>
    <row r="195" spans="1:3" s="34" customFormat="1" ht="15" customHeight="1" thickBot="1">
      <c r="A195" s="74" t="s">
        <v>7</v>
      </c>
      <c r="B195" s="65" t="s">
        <v>54</v>
      </c>
      <c r="C195" s="89">
        <v>12356</v>
      </c>
    </row>
    <row r="196" spans="1:3" s="34" customFormat="1" ht="15" customHeight="1" thickBot="1">
      <c r="A196" s="76" t="s">
        <v>164</v>
      </c>
      <c r="B196" s="67" t="s">
        <v>165</v>
      </c>
      <c r="C196" s="54">
        <v>1850</v>
      </c>
    </row>
    <row r="197" spans="1:3" s="34" customFormat="1" ht="15" customHeight="1" thickBot="1">
      <c r="A197" s="105" t="s">
        <v>131</v>
      </c>
      <c r="B197" s="106" t="s">
        <v>55</v>
      </c>
      <c r="C197" s="127">
        <f>SUM(C202,C204,C206,C210,C212,C214,C216,C218,C220)</f>
        <v>195108.37</v>
      </c>
    </row>
    <row r="198" spans="1:3" s="34" customFormat="1" ht="15" customHeight="1">
      <c r="A198" s="74" t="s">
        <v>202</v>
      </c>
      <c r="B198" s="65" t="s">
        <v>203</v>
      </c>
      <c r="C198" s="99">
        <f>SUM(C203,C207,C213,C217)</f>
        <v>112127.37</v>
      </c>
    </row>
    <row r="199" spans="1:3" s="34" customFormat="1" ht="15" customHeight="1">
      <c r="A199" s="74" t="s">
        <v>168</v>
      </c>
      <c r="B199" s="65" t="s">
        <v>169</v>
      </c>
      <c r="C199" s="41">
        <f>SUM(C221)</f>
        <v>640</v>
      </c>
    </row>
    <row r="200" spans="1:3" s="34" customFormat="1" ht="15" customHeight="1">
      <c r="A200" s="75" t="s">
        <v>7</v>
      </c>
      <c r="B200" s="66" t="s">
        <v>8</v>
      </c>
      <c r="C200" s="45">
        <f>SUM(C208,C219,C222)</f>
        <v>22458</v>
      </c>
    </row>
    <row r="201" spans="1:3" s="34" customFormat="1" ht="15" customHeight="1" thickBot="1">
      <c r="A201" s="73" t="s">
        <v>164</v>
      </c>
      <c r="B201" s="66" t="s">
        <v>165</v>
      </c>
      <c r="C201" s="45">
        <f>SUM(C205,C209,C211,C215)</f>
        <v>59883</v>
      </c>
    </row>
    <row r="202" spans="1:3" s="34" customFormat="1" ht="15" customHeight="1" thickBot="1">
      <c r="A202" s="105">
        <v>10121</v>
      </c>
      <c r="B202" s="128" t="s">
        <v>56</v>
      </c>
      <c r="C202" s="92">
        <v>21195</v>
      </c>
    </row>
    <row r="203" spans="1:3" s="34" customFormat="1" ht="15" customHeight="1" thickBot="1">
      <c r="A203" s="73" t="s">
        <v>202</v>
      </c>
      <c r="B203" s="68" t="s">
        <v>203</v>
      </c>
      <c r="C203" s="91">
        <v>21195</v>
      </c>
    </row>
    <row r="204" spans="1:3" s="34" customFormat="1" ht="15" customHeight="1" thickBot="1">
      <c r="A204" s="105">
        <v>10200</v>
      </c>
      <c r="B204" s="106" t="s">
        <v>57</v>
      </c>
      <c r="C204" s="44">
        <v>50233</v>
      </c>
    </row>
    <row r="205" spans="1:3" s="34" customFormat="1" ht="15" customHeight="1" thickBot="1">
      <c r="A205" s="73" t="s">
        <v>164</v>
      </c>
      <c r="B205" s="68" t="s">
        <v>178</v>
      </c>
      <c r="C205" s="91">
        <v>50233</v>
      </c>
    </row>
    <row r="206" spans="1:3" s="34" customFormat="1" ht="15" customHeight="1" thickBot="1">
      <c r="A206" s="105">
        <v>10201</v>
      </c>
      <c r="B206" s="106" t="s">
        <v>58</v>
      </c>
      <c r="C206" s="44">
        <f>SUM(C207:C209)</f>
        <v>46091</v>
      </c>
    </row>
    <row r="207" spans="1:3" s="34" customFormat="1" ht="15" customHeight="1" thickBot="1">
      <c r="A207" s="74" t="s">
        <v>202</v>
      </c>
      <c r="B207" s="65" t="s">
        <v>203</v>
      </c>
      <c r="C207" s="89">
        <v>21100</v>
      </c>
    </row>
    <row r="208" spans="1:3" s="34" customFormat="1" ht="15" customHeight="1">
      <c r="A208" s="76" t="s">
        <v>7</v>
      </c>
      <c r="B208" s="67" t="s">
        <v>8</v>
      </c>
      <c r="C208" s="63">
        <v>18558</v>
      </c>
    </row>
    <row r="209" spans="1:3" s="34" customFormat="1" ht="15" customHeight="1">
      <c r="A209" s="75" t="s">
        <v>164</v>
      </c>
      <c r="B209" s="66" t="s">
        <v>165</v>
      </c>
      <c r="C209" s="45">
        <v>6433</v>
      </c>
    </row>
    <row r="210" spans="1:3" s="34" customFormat="1" ht="15" customHeight="1">
      <c r="A210" s="123">
        <v>10400</v>
      </c>
      <c r="B210" s="124" t="s">
        <v>228</v>
      </c>
      <c r="C210" s="49">
        <v>1917</v>
      </c>
    </row>
    <row r="211" spans="1:3" s="34" customFormat="1" ht="15" customHeight="1" thickBot="1">
      <c r="A211" s="73" t="s">
        <v>164</v>
      </c>
      <c r="B211" s="68" t="s">
        <v>165</v>
      </c>
      <c r="C211" s="91">
        <v>1917</v>
      </c>
    </row>
    <row r="212" spans="1:3" s="34" customFormat="1" ht="15" customHeight="1" thickBot="1">
      <c r="A212" s="105">
        <v>10402</v>
      </c>
      <c r="B212" s="106" t="s">
        <v>59</v>
      </c>
      <c r="C212" s="44">
        <v>50685</v>
      </c>
    </row>
    <row r="213" spans="1:3" s="34" customFormat="1" ht="15" customHeight="1" thickBot="1">
      <c r="A213" s="73" t="s">
        <v>205</v>
      </c>
      <c r="B213" s="68" t="s">
        <v>203</v>
      </c>
      <c r="C213" s="91">
        <v>50685</v>
      </c>
    </row>
    <row r="214" spans="1:3" s="34" customFormat="1" ht="15" customHeight="1" thickBot="1">
      <c r="A214" s="105">
        <v>10600</v>
      </c>
      <c r="B214" s="106" t="s">
        <v>60</v>
      </c>
      <c r="C214" s="44">
        <v>1300</v>
      </c>
    </row>
    <row r="215" spans="1:3" s="34" customFormat="1" ht="15" customHeight="1" thickBot="1">
      <c r="A215" s="73" t="s">
        <v>164</v>
      </c>
      <c r="B215" s="68" t="s">
        <v>165</v>
      </c>
      <c r="C215" s="91">
        <v>1300</v>
      </c>
    </row>
    <row r="216" spans="1:3" s="34" customFormat="1" ht="15" customHeight="1" thickBot="1">
      <c r="A216" s="105">
        <v>10701</v>
      </c>
      <c r="B216" s="106" t="s">
        <v>61</v>
      </c>
      <c r="C216" s="114">
        <v>19147.37</v>
      </c>
    </row>
    <row r="217" spans="1:3" s="34" customFormat="1" ht="15" customHeight="1" thickBot="1">
      <c r="A217" s="73" t="s">
        <v>202</v>
      </c>
      <c r="B217" s="68" t="s">
        <v>203</v>
      </c>
      <c r="C217" s="94">
        <v>19147.37</v>
      </c>
    </row>
    <row r="218" spans="1:3" s="34" customFormat="1" ht="15" customHeight="1" thickBot="1">
      <c r="A218" s="105" t="s">
        <v>155</v>
      </c>
      <c r="B218" s="106" t="s">
        <v>156</v>
      </c>
      <c r="C218" s="44">
        <v>0</v>
      </c>
    </row>
    <row r="219" spans="1:3" s="34" customFormat="1" ht="15" customHeight="1" thickBot="1">
      <c r="A219" s="73" t="s">
        <v>7</v>
      </c>
      <c r="B219" s="68" t="s">
        <v>54</v>
      </c>
      <c r="C219" s="48">
        <v>0</v>
      </c>
    </row>
    <row r="220" spans="1:3" s="34" customFormat="1" ht="15" customHeight="1" thickBot="1">
      <c r="A220" s="118" t="s">
        <v>222</v>
      </c>
      <c r="B220" s="106" t="s">
        <v>258</v>
      </c>
      <c r="C220" s="44">
        <v>4540</v>
      </c>
    </row>
    <row r="221" spans="1:3" s="34" customFormat="1" ht="15" customHeight="1" thickBot="1">
      <c r="A221" s="78" t="s">
        <v>168</v>
      </c>
      <c r="B221" s="71" t="s">
        <v>169</v>
      </c>
      <c r="C221" s="89">
        <v>640</v>
      </c>
    </row>
    <row r="222" spans="1:3" s="34" customFormat="1" ht="15" customHeight="1" thickBot="1">
      <c r="A222" s="78" t="s">
        <v>7</v>
      </c>
      <c r="B222" s="71" t="s">
        <v>54</v>
      </c>
      <c r="C222" s="89">
        <v>3900</v>
      </c>
    </row>
    <row r="223" spans="1:3" s="34" customFormat="1" ht="15" customHeight="1" thickBot="1">
      <c r="A223" s="129"/>
      <c r="B223" s="128" t="s">
        <v>62</v>
      </c>
      <c r="C223" s="130">
        <f>SUM(C8,C24,C30,C48,C57,C77,C80,C135,C197)</f>
        <v>3673953.68</v>
      </c>
    </row>
    <row r="225" ht="15.75">
      <c r="C225" s="84"/>
    </row>
    <row r="226" ht="15.75">
      <c r="C226" s="57"/>
    </row>
    <row r="227" ht="15.75">
      <c r="C227" s="58"/>
    </row>
    <row r="228" ht="15.75">
      <c r="C228" s="58"/>
    </row>
    <row r="229" ht="15.75">
      <c r="C229" s="56"/>
    </row>
    <row r="230" spans="1:3" ht="15.75">
      <c r="A230" s="55"/>
      <c r="B230" s="28"/>
      <c r="C230" s="8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7">
      <selection activeCell="F8" sqref="F8"/>
    </sheetView>
  </sheetViews>
  <sheetFormatPr defaultColWidth="9.140625" defaultRowHeight="15" customHeight="1"/>
  <cols>
    <col min="1" max="1" width="13.140625" style="138" customWidth="1"/>
    <col min="2" max="2" width="51.8515625" style="138" bestFit="1" customWidth="1"/>
    <col min="3" max="3" width="19.28125" style="138" bestFit="1" customWidth="1"/>
    <col min="4" max="16384" width="9.140625" style="138" customWidth="1"/>
  </cols>
  <sheetData>
    <row r="1" ht="15" customHeight="1">
      <c r="C1" s="131" t="s">
        <v>248</v>
      </c>
    </row>
    <row r="2" ht="15" customHeight="1">
      <c r="C2" s="131" t="s">
        <v>249</v>
      </c>
    </row>
    <row r="3" ht="15" customHeight="1">
      <c r="C3" s="131" t="s">
        <v>250</v>
      </c>
    </row>
    <row r="4" ht="15" customHeight="1">
      <c r="C4" s="131" t="s">
        <v>251</v>
      </c>
    </row>
    <row r="5" spans="2:6" s="132" customFormat="1" ht="15" customHeight="1">
      <c r="B5" s="133" t="s">
        <v>179</v>
      </c>
      <c r="C5" s="133"/>
      <c r="D5" s="133"/>
      <c r="E5" s="133"/>
      <c r="F5" s="133"/>
    </row>
    <row r="6" ht="15" customHeight="1" thickBot="1"/>
    <row r="7" spans="1:3" ht="15" customHeight="1" thickBot="1">
      <c r="A7" s="139" t="s">
        <v>63</v>
      </c>
      <c r="B7" s="140" t="s">
        <v>180</v>
      </c>
      <c r="C7" s="141" t="s">
        <v>267</v>
      </c>
    </row>
    <row r="8" spans="1:3" ht="15" customHeight="1" thickBot="1">
      <c r="A8" s="142" t="s">
        <v>234</v>
      </c>
      <c r="B8" s="143" t="s">
        <v>235</v>
      </c>
      <c r="C8" s="144">
        <f>SUM(C10:C14)</f>
        <v>-337932</v>
      </c>
    </row>
    <row r="9" spans="1:3" ht="15" customHeight="1" thickBot="1">
      <c r="A9" s="142" t="s">
        <v>246</v>
      </c>
      <c r="B9" s="143" t="s">
        <v>247</v>
      </c>
      <c r="C9" s="144"/>
    </row>
    <row r="10" spans="1:3" ht="15" customHeight="1">
      <c r="A10" s="145">
        <v>15</v>
      </c>
      <c r="B10" s="146" t="s">
        <v>217</v>
      </c>
      <c r="C10" s="147">
        <v>-23000</v>
      </c>
    </row>
    <row r="11" spans="1:3" ht="15" customHeight="1">
      <c r="A11" s="148" t="s">
        <v>181</v>
      </c>
      <c r="B11" s="149" t="s">
        <v>182</v>
      </c>
      <c r="C11" s="150">
        <v>-310000</v>
      </c>
    </row>
    <row r="12" spans="1:3" ht="15" customHeight="1">
      <c r="A12" s="151">
        <v>382</v>
      </c>
      <c r="B12" s="149" t="s">
        <v>183</v>
      </c>
      <c r="C12" s="150">
        <v>700</v>
      </c>
    </row>
    <row r="13" spans="1:3" ht="15" customHeight="1">
      <c r="A13" s="151">
        <v>65</v>
      </c>
      <c r="B13" s="149" t="s">
        <v>184</v>
      </c>
      <c r="C13" s="150">
        <v>-55632</v>
      </c>
    </row>
    <row r="14" spans="1:3" ht="15" customHeight="1" thickBot="1">
      <c r="A14" s="145">
        <v>381</v>
      </c>
      <c r="B14" s="146" t="s">
        <v>218</v>
      </c>
      <c r="C14" s="147">
        <v>50000</v>
      </c>
    </row>
    <row r="15" spans="1:3" ht="15" customHeight="1" thickBot="1">
      <c r="A15" s="142" t="s">
        <v>185</v>
      </c>
      <c r="B15" s="143" t="s">
        <v>259</v>
      </c>
      <c r="C15" s="144">
        <f>SUM(C16:C17)</f>
        <v>0</v>
      </c>
    </row>
    <row r="16" spans="1:3" ht="15" customHeight="1">
      <c r="A16" s="152">
        <v>15</v>
      </c>
      <c r="B16" s="153" t="s">
        <v>242</v>
      </c>
      <c r="C16" s="154">
        <v>-92600</v>
      </c>
    </row>
    <row r="17" spans="1:3" ht="15" customHeight="1" thickBot="1">
      <c r="A17" s="155">
        <v>3502</v>
      </c>
      <c r="B17" s="156" t="s">
        <v>243</v>
      </c>
      <c r="C17" s="157">
        <v>92600</v>
      </c>
    </row>
    <row r="18" spans="1:3" ht="15" customHeight="1" thickBot="1">
      <c r="A18" s="142" t="s">
        <v>236</v>
      </c>
      <c r="B18" s="143" t="s">
        <v>237</v>
      </c>
      <c r="C18" s="144">
        <f>SUM(C19:C20)</f>
        <v>-2000</v>
      </c>
    </row>
    <row r="19" spans="1:3" ht="15" customHeight="1">
      <c r="A19" s="152">
        <v>15</v>
      </c>
      <c r="B19" s="153" t="s">
        <v>217</v>
      </c>
      <c r="C19" s="154">
        <v>-7000</v>
      </c>
    </row>
    <row r="20" spans="1:3" ht="15" customHeight="1">
      <c r="A20" s="151">
        <v>3502</v>
      </c>
      <c r="B20" s="149" t="s">
        <v>188</v>
      </c>
      <c r="C20" s="150">
        <v>5000</v>
      </c>
    </row>
    <row r="21" spans="1:3" ht="15" customHeight="1" thickBot="1">
      <c r="A21" s="158" t="s">
        <v>200</v>
      </c>
      <c r="B21" s="159" t="s">
        <v>201</v>
      </c>
      <c r="C21" s="160">
        <f>SUM(C22:C23)</f>
        <v>-5691</v>
      </c>
    </row>
    <row r="22" spans="1:3" ht="15" customHeight="1" thickBot="1">
      <c r="A22" s="145">
        <v>15</v>
      </c>
      <c r="B22" s="146" t="s">
        <v>242</v>
      </c>
      <c r="C22" s="147">
        <v>-5691</v>
      </c>
    </row>
    <row r="23" spans="1:3" ht="15" customHeight="1" thickBot="1">
      <c r="A23" s="161">
        <v>3502</v>
      </c>
      <c r="B23" s="162" t="s">
        <v>188</v>
      </c>
      <c r="C23" s="163">
        <v>0</v>
      </c>
    </row>
    <row r="24" spans="1:3" ht="15" customHeight="1" thickBot="1">
      <c r="A24" s="142" t="s">
        <v>197</v>
      </c>
      <c r="B24" s="143" t="s">
        <v>198</v>
      </c>
      <c r="C24" s="144">
        <f>SUM(C25,C28)</f>
        <v>-16391</v>
      </c>
    </row>
    <row r="25" spans="1:3" ht="15" customHeight="1">
      <c r="A25" s="164"/>
      <c r="B25" s="165" t="s">
        <v>195</v>
      </c>
      <c r="C25" s="166">
        <f>SUM(C26:C27)</f>
        <v>-6391</v>
      </c>
    </row>
    <row r="26" spans="1:3" ht="15" customHeight="1">
      <c r="A26" s="151">
        <v>15</v>
      </c>
      <c r="B26" s="149" t="s">
        <v>242</v>
      </c>
      <c r="C26" s="150">
        <v>-6391</v>
      </c>
    </row>
    <row r="27" spans="1:3" ht="15" customHeight="1" thickBot="1">
      <c r="A27" s="155">
        <v>3502</v>
      </c>
      <c r="B27" s="156" t="s">
        <v>196</v>
      </c>
      <c r="C27" s="157">
        <v>0</v>
      </c>
    </row>
    <row r="28" spans="1:3" ht="15" customHeight="1" thickBot="1">
      <c r="A28" s="142" t="s">
        <v>197</v>
      </c>
      <c r="B28" s="143" t="s">
        <v>216</v>
      </c>
      <c r="C28" s="144">
        <f>SUM(C29:C30)</f>
        <v>-10000</v>
      </c>
    </row>
    <row r="29" spans="1:3" ht="15" customHeight="1">
      <c r="A29" s="152">
        <v>15</v>
      </c>
      <c r="B29" s="153" t="s">
        <v>242</v>
      </c>
      <c r="C29" s="154">
        <v>-10000</v>
      </c>
    </row>
    <row r="30" spans="1:3" ht="15" customHeight="1" thickBot="1">
      <c r="A30" s="145">
        <v>3502</v>
      </c>
      <c r="B30" s="146" t="s">
        <v>188</v>
      </c>
      <c r="C30" s="147">
        <v>0</v>
      </c>
    </row>
    <row r="31" spans="1:3" ht="15" customHeight="1" thickBot="1">
      <c r="A31" s="142" t="s">
        <v>229</v>
      </c>
      <c r="B31" s="143" t="s">
        <v>260</v>
      </c>
      <c r="C31" s="144">
        <f>SUM(C32,C35)</f>
        <v>-34294</v>
      </c>
    </row>
    <row r="32" spans="1:3" ht="15" customHeight="1" thickBot="1">
      <c r="A32" s="142"/>
      <c r="B32" s="143" t="s">
        <v>191</v>
      </c>
      <c r="C32" s="144">
        <f>SUM(C33:C34)</f>
        <v>-15120</v>
      </c>
    </row>
    <row r="33" spans="1:3" ht="15" customHeight="1" thickBot="1">
      <c r="A33" s="161">
        <v>15</v>
      </c>
      <c r="B33" s="162" t="s">
        <v>242</v>
      </c>
      <c r="C33" s="163">
        <v>-15120</v>
      </c>
    </row>
    <row r="34" spans="1:3" ht="15" customHeight="1" thickBot="1">
      <c r="A34" s="161">
        <v>3502</v>
      </c>
      <c r="B34" s="162" t="s">
        <v>188</v>
      </c>
      <c r="C34" s="144">
        <v>0</v>
      </c>
    </row>
    <row r="35" spans="1:3" ht="15" customHeight="1" thickBot="1">
      <c r="A35" s="161"/>
      <c r="B35" s="143" t="s">
        <v>194</v>
      </c>
      <c r="C35" s="144">
        <f>SUM(C36:C37)</f>
        <v>-19174</v>
      </c>
    </row>
    <row r="36" spans="1:3" ht="15" customHeight="1" thickBot="1">
      <c r="A36" s="161">
        <v>15</v>
      </c>
      <c r="B36" s="162" t="s">
        <v>242</v>
      </c>
      <c r="C36" s="163">
        <v>-215378</v>
      </c>
    </row>
    <row r="37" spans="1:3" ht="15" customHeight="1" thickBot="1">
      <c r="A37" s="161">
        <v>3502</v>
      </c>
      <c r="B37" s="162" t="s">
        <v>188</v>
      </c>
      <c r="C37" s="144">
        <v>196204</v>
      </c>
    </row>
    <row r="38" spans="1:3" ht="15" customHeight="1" thickBot="1">
      <c r="A38" s="142" t="s">
        <v>230</v>
      </c>
      <c r="B38" s="143" t="s">
        <v>193</v>
      </c>
      <c r="C38" s="144">
        <f>SUM(C39)</f>
        <v>-41000</v>
      </c>
    </row>
    <row r="39" spans="1:3" ht="15" customHeight="1" thickBot="1">
      <c r="A39" s="161"/>
      <c r="B39" s="143" t="s">
        <v>261</v>
      </c>
      <c r="C39" s="163">
        <f>SUM(C40:C41)</f>
        <v>-41000</v>
      </c>
    </row>
    <row r="40" spans="1:3" ht="15" customHeight="1" thickBot="1">
      <c r="A40" s="161">
        <v>15</v>
      </c>
      <c r="B40" s="162" t="s">
        <v>242</v>
      </c>
      <c r="C40" s="163">
        <v>-72948</v>
      </c>
    </row>
    <row r="41" spans="1:3" ht="15" customHeight="1" thickBot="1">
      <c r="A41" s="161">
        <v>3502</v>
      </c>
      <c r="B41" s="162" t="s">
        <v>245</v>
      </c>
      <c r="C41" s="163">
        <v>31948</v>
      </c>
    </row>
    <row r="42" spans="1:3" ht="15" customHeight="1" thickBot="1">
      <c r="A42" s="142" t="s">
        <v>231</v>
      </c>
      <c r="B42" s="143" t="s">
        <v>186</v>
      </c>
      <c r="C42" s="144">
        <f>SUM(C43)</f>
        <v>-106058</v>
      </c>
    </row>
    <row r="43" spans="1:3" ht="15" customHeight="1" thickBot="1">
      <c r="A43" s="142" t="s">
        <v>231</v>
      </c>
      <c r="B43" s="143" t="s">
        <v>187</v>
      </c>
      <c r="C43" s="144">
        <f>SUM(C44:C45)</f>
        <v>-106058</v>
      </c>
    </row>
    <row r="44" spans="1:3" ht="15" customHeight="1">
      <c r="A44" s="152">
        <v>15</v>
      </c>
      <c r="B44" s="153" t="s">
        <v>244</v>
      </c>
      <c r="C44" s="154">
        <v>-201925</v>
      </c>
    </row>
    <row r="45" spans="1:3" ht="15" customHeight="1" thickBot="1">
      <c r="A45" s="155">
        <v>3502</v>
      </c>
      <c r="B45" s="156" t="s">
        <v>188</v>
      </c>
      <c r="C45" s="157">
        <v>95867</v>
      </c>
    </row>
    <row r="46" spans="1:3" ht="15" customHeight="1" thickBot="1">
      <c r="A46" s="142" t="s">
        <v>238</v>
      </c>
      <c r="B46" s="143" t="s">
        <v>239</v>
      </c>
      <c r="C46" s="144">
        <f>SUM(C47:C48)</f>
        <v>-5000</v>
      </c>
    </row>
    <row r="47" spans="1:3" ht="15" customHeight="1">
      <c r="A47" s="152">
        <v>15</v>
      </c>
      <c r="B47" s="153" t="s">
        <v>217</v>
      </c>
      <c r="C47" s="154">
        <v>-20000</v>
      </c>
    </row>
    <row r="48" spans="1:3" ht="15" customHeight="1" thickBot="1">
      <c r="A48" s="155">
        <v>3502</v>
      </c>
      <c r="B48" s="156" t="s">
        <v>188</v>
      </c>
      <c r="C48" s="157">
        <v>15000</v>
      </c>
    </row>
    <row r="49" spans="1:3" ht="15" customHeight="1" thickBot="1">
      <c r="A49" s="142" t="s">
        <v>189</v>
      </c>
      <c r="B49" s="143" t="s">
        <v>190</v>
      </c>
      <c r="C49" s="144">
        <f>SUM(C8,C15,C18,C21,C24,C31,C38,C42,C46)</f>
        <v>-548366</v>
      </c>
    </row>
    <row r="50" spans="1:3" ht="15" customHeight="1">
      <c r="A50" s="167"/>
      <c r="B50" s="167"/>
      <c r="C50" s="167"/>
    </row>
    <row r="51" spans="1:3" ht="15" customHeight="1">
      <c r="A51" s="168"/>
      <c r="B51" s="169"/>
      <c r="C51" s="169"/>
    </row>
    <row r="52" spans="1:3" ht="15" customHeight="1">
      <c r="A52" s="169"/>
      <c r="B52" s="169"/>
      <c r="C52" s="169"/>
    </row>
    <row r="53" spans="1:3" ht="15" customHeight="1">
      <c r="A53" s="169"/>
      <c r="B53" s="170"/>
      <c r="C53" s="169"/>
    </row>
    <row r="54" spans="1:3" ht="15" customHeight="1">
      <c r="A54" s="169"/>
      <c r="B54" s="170"/>
      <c r="C54" s="169"/>
    </row>
    <row r="55" spans="1:3" ht="15" customHeight="1">
      <c r="A55" s="167"/>
      <c r="B55" s="171"/>
      <c r="C55" s="167"/>
    </row>
    <row r="56" spans="1:3" ht="15" customHeight="1">
      <c r="A56" s="168"/>
      <c r="B56" s="169"/>
      <c r="C56" s="169"/>
    </row>
    <row r="57" spans="1:3" ht="15" customHeight="1">
      <c r="A57" s="168"/>
      <c r="B57" s="170"/>
      <c r="C57" s="169"/>
    </row>
    <row r="58" spans="1:3" ht="15" customHeight="1">
      <c r="A58" s="168"/>
      <c r="B58" s="170"/>
      <c r="C58" s="169"/>
    </row>
    <row r="59" spans="1:3" ht="15" customHeight="1">
      <c r="A59" s="172"/>
      <c r="B59" s="171"/>
      <c r="C59" s="1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21" sqref="C21"/>
    </sheetView>
  </sheetViews>
  <sheetFormatPr defaultColWidth="9.140625" defaultRowHeight="12.75"/>
  <cols>
    <col min="1" max="1" width="62.8515625" style="0" customWidth="1"/>
    <col min="2" max="2" width="18.28125" style="175" customWidth="1"/>
    <col min="3" max="3" width="43.57421875" style="0" customWidth="1"/>
  </cols>
  <sheetData>
    <row r="1" ht="15" customHeight="1">
      <c r="B1" s="173" t="s">
        <v>248</v>
      </c>
    </row>
    <row r="2" spans="1:2" ht="15" customHeight="1">
      <c r="A2" s="34"/>
      <c r="B2" s="173" t="s">
        <v>249</v>
      </c>
    </row>
    <row r="3" ht="15" customHeight="1">
      <c r="B3" s="173" t="s">
        <v>250</v>
      </c>
    </row>
    <row r="4" ht="15" customHeight="1">
      <c r="B4" s="173" t="s">
        <v>251</v>
      </c>
    </row>
    <row r="5" spans="1:5" ht="15" customHeight="1">
      <c r="A5" s="28" t="s">
        <v>219</v>
      </c>
      <c r="B5" s="174"/>
      <c r="C5" s="28"/>
      <c r="D5" s="28"/>
      <c r="E5" s="28"/>
    </row>
    <row r="6" ht="15" customHeight="1" thickBot="1"/>
    <row r="7" spans="1:3" ht="15" customHeight="1">
      <c r="A7" s="35" t="s">
        <v>268</v>
      </c>
      <c r="B7" s="176">
        <v>0</v>
      </c>
      <c r="C7" s="6"/>
    </row>
    <row r="8" spans="1:3" ht="15" customHeight="1" thickBot="1">
      <c r="A8" s="36" t="s">
        <v>269</v>
      </c>
      <c r="B8" s="177">
        <v>-72258.68</v>
      </c>
      <c r="C8" s="6"/>
    </row>
    <row r="9" ht="15" customHeight="1">
      <c r="C9" s="6"/>
    </row>
    <row r="10" ht="15" customHeight="1">
      <c r="A10" s="34" t="s">
        <v>262</v>
      </c>
    </row>
    <row r="11" ht="15" customHeight="1">
      <c r="A11" t="s">
        <v>233</v>
      </c>
    </row>
    <row r="12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L9" sqref="L9"/>
    </sheetView>
  </sheetViews>
  <sheetFormatPr defaultColWidth="9.140625" defaultRowHeight="12.75"/>
  <cols>
    <col min="1" max="1" width="9.28125" style="5" customWidth="1"/>
    <col min="2" max="2" width="51.7109375" style="0" bestFit="1" customWidth="1"/>
    <col min="3" max="3" width="22.8515625" style="0" hidden="1" customWidth="1"/>
    <col min="4" max="4" width="18.421875" style="0" hidden="1" customWidth="1"/>
    <col min="5" max="5" width="19.28125" style="0" bestFit="1" customWidth="1"/>
    <col min="9" max="9" width="6.8515625" style="0" customWidth="1"/>
    <col min="10" max="10" width="8.7109375" style="0" hidden="1" customWidth="1"/>
  </cols>
  <sheetData>
    <row r="1" ht="12.75">
      <c r="E1" s="131" t="s">
        <v>248</v>
      </c>
    </row>
    <row r="2" ht="12.75">
      <c r="E2" s="131" t="s">
        <v>249</v>
      </c>
    </row>
    <row r="3" ht="12.75">
      <c r="E3" s="131" t="s">
        <v>250</v>
      </c>
    </row>
    <row r="4" ht="12.75">
      <c r="E4" s="131" t="s">
        <v>251</v>
      </c>
    </row>
    <row r="5" spans="1:2" s="132" customFormat="1" ht="15" customHeight="1">
      <c r="A5" s="178"/>
      <c r="B5" s="133" t="s">
        <v>220</v>
      </c>
    </row>
    <row r="6" ht="15" customHeight="1" thickBot="1">
      <c r="C6" s="18"/>
    </row>
    <row r="7" spans="1:5" s="183" customFormat="1" ht="15" customHeight="1" thickBot="1">
      <c r="A7" s="200" t="s">
        <v>63</v>
      </c>
      <c r="B7" s="180" t="s">
        <v>64</v>
      </c>
      <c r="C7" s="180" t="s">
        <v>147</v>
      </c>
      <c r="D7" s="181" t="s">
        <v>158</v>
      </c>
      <c r="E7" s="201" t="s">
        <v>270</v>
      </c>
    </row>
    <row r="8" spans="1:5" s="183" customFormat="1" ht="15" customHeight="1" thickBot="1">
      <c r="A8" s="179">
        <v>30</v>
      </c>
      <c r="B8" s="180" t="s">
        <v>65</v>
      </c>
      <c r="C8" s="181">
        <f>SUM(C9:C10)</f>
        <v>37198056</v>
      </c>
      <c r="D8" s="181">
        <f>SUM(D9:D10)</f>
        <v>38240000</v>
      </c>
      <c r="E8" s="182">
        <f>SUM(E9:E10)</f>
        <v>2686650</v>
      </c>
    </row>
    <row r="9" spans="1:6" ht="15" customHeight="1">
      <c r="A9" s="38">
        <v>3000</v>
      </c>
      <c r="B9" s="2" t="s">
        <v>66</v>
      </c>
      <c r="C9" s="2">
        <v>35298056</v>
      </c>
      <c r="D9" s="50">
        <v>36300000</v>
      </c>
      <c r="E9" s="60">
        <v>2562650</v>
      </c>
      <c r="F9" s="7"/>
    </row>
    <row r="10" spans="1:5" ht="15" customHeight="1" thickBot="1">
      <c r="A10" s="39">
        <v>3030</v>
      </c>
      <c r="B10" s="82" t="s">
        <v>67</v>
      </c>
      <c r="C10" s="3">
        <v>1900000</v>
      </c>
      <c r="D10" s="3">
        <v>1940000</v>
      </c>
      <c r="E10" s="61">
        <v>124000</v>
      </c>
    </row>
    <row r="11" spans="1:5" s="183" customFormat="1" ht="15" customHeight="1" thickBot="1">
      <c r="A11" s="179">
        <v>32</v>
      </c>
      <c r="B11" s="181" t="s">
        <v>68</v>
      </c>
      <c r="C11" s="181">
        <f>SUM(C12,C13)</f>
        <v>4215080</v>
      </c>
      <c r="D11" s="181">
        <f>SUM(D12,D13)</f>
        <v>4567840</v>
      </c>
      <c r="E11" s="182">
        <f>SUM(E12:E13)</f>
        <v>335777</v>
      </c>
    </row>
    <row r="12" spans="1:5" s="183" customFormat="1" ht="15" customHeight="1">
      <c r="A12" s="184">
        <v>320</v>
      </c>
      <c r="B12" s="185" t="s">
        <v>69</v>
      </c>
      <c r="C12" s="185">
        <v>70000</v>
      </c>
      <c r="D12" s="186">
        <v>150000</v>
      </c>
      <c r="E12" s="187">
        <v>8000</v>
      </c>
    </row>
    <row r="13" spans="1:5" s="183" customFormat="1" ht="15" customHeight="1">
      <c r="A13" s="188">
        <v>322.323</v>
      </c>
      <c r="B13" s="189" t="s">
        <v>70</v>
      </c>
      <c r="C13" s="189">
        <f>SUM(C14:C17)</f>
        <v>4145080</v>
      </c>
      <c r="D13" s="189">
        <f>SUM(D14:D17)</f>
        <v>4417840</v>
      </c>
      <c r="E13" s="190">
        <f>SUM(E14:E17)</f>
        <v>327777</v>
      </c>
    </row>
    <row r="14" spans="1:5" ht="15" customHeight="1">
      <c r="A14" s="37">
        <v>3220</v>
      </c>
      <c r="B14" s="1" t="s">
        <v>263</v>
      </c>
      <c r="C14" s="1">
        <v>3209007</v>
      </c>
      <c r="D14" s="1">
        <v>3270000</v>
      </c>
      <c r="E14" s="62">
        <v>240400</v>
      </c>
    </row>
    <row r="15" spans="1:5" ht="15" customHeight="1">
      <c r="A15" s="37">
        <v>3221</v>
      </c>
      <c r="B15" s="1" t="s">
        <v>264</v>
      </c>
      <c r="C15" s="1">
        <v>252000</v>
      </c>
      <c r="D15" s="1">
        <v>412000</v>
      </c>
      <c r="E15" s="62">
        <v>37200</v>
      </c>
    </row>
    <row r="16" spans="1:5" ht="15" customHeight="1">
      <c r="A16" s="37">
        <v>3225</v>
      </c>
      <c r="B16" s="1" t="s">
        <v>265</v>
      </c>
      <c r="C16" s="1">
        <v>163000</v>
      </c>
      <c r="D16" s="1">
        <v>215840</v>
      </c>
      <c r="E16" s="62">
        <v>13833</v>
      </c>
    </row>
    <row r="17" spans="1:5" ht="15" customHeight="1" thickBot="1">
      <c r="A17" s="37">
        <v>3233</v>
      </c>
      <c r="B17" s="1" t="s">
        <v>138</v>
      </c>
      <c r="C17" s="1">
        <v>521073</v>
      </c>
      <c r="D17" s="1">
        <v>520000</v>
      </c>
      <c r="E17" s="62">
        <v>36344</v>
      </c>
    </row>
    <row r="18" spans="1:5" s="183" customFormat="1" ht="15" customHeight="1" thickBot="1">
      <c r="A18" s="179">
        <v>35</v>
      </c>
      <c r="B18" s="181" t="s">
        <v>71</v>
      </c>
      <c r="C18" s="181" t="e">
        <f>SUM(C19,C25)</f>
        <v>#REF!</v>
      </c>
      <c r="D18" s="181" t="e">
        <f>SUM(D19,D25)</f>
        <v>#REF!</v>
      </c>
      <c r="E18" s="191">
        <f>SUM(E19,E25)</f>
        <v>866194</v>
      </c>
    </row>
    <row r="19" spans="1:5" s="183" customFormat="1" ht="15" customHeight="1">
      <c r="A19" s="184" t="s">
        <v>133</v>
      </c>
      <c r="B19" s="185" t="s">
        <v>72</v>
      </c>
      <c r="C19" s="185" t="e">
        <f>SUM(C21)</f>
        <v>#REF!</v>
      </c>
      <c r="D19" s="185" t="e">
        <f>SUM(D21)</f>
        <v>#REF!</v>
      </c>
      <c r="E19" s="194">
        <f>SUM(E21)</f>
        <v>36188</v>
      </c>
    </row>
    <row r="20" spans="1:5" s="183" customFormat="1" ht="15" customHeight="1">
      <c r="A20" s="188" t="s">
        <v>73</v>
      </c>
      <c r="B20" s="189" t="s">
        <v>74</v>
      </c>
      <c r="C20" s="189"/>
      <c r="D20" s="192" t="s">
        <v>143</v>
      </c>
      <c r="E20" s="193"/>
    </row>
    <row r="21" spans="1:5" s="183" customFormat="1" ht="15" customHeight="1">
      <c r="A21" s="188"/>
      <c r="B21" s="189" t="s">
        <v>145</v>
      </c>
      <c r="C21" s="189" t="e">
        <f>SUM(#REF!,C22,C23,#REF!,#REF!,#REF!,#REF!,#REF!,#REF!,#REF!)</f>
        <v>#REF!</v>
      </c>
      <c r="D21" s="189" t="e">
        <f>SUM(#REF!,D22,D23,#REF!,#REF!,#REF!,#REF!,#REF!,#REF!,#REF!)</f>
        <v>#REF!</v>
      </c>
      <c r="E21" s="195">
        <f>SUM(E22,E23,E24)</f>
        <v>36188</v>
      </c>
    </row>
    <row r="22" spans="1:5" ht="15" customHeight="1">
      <c r="A22" s="37" t="s">
        <v>76</v>
      </c>
      <c r="B22" s="1" t="s">
        <v>77</v>
      </c>
      <c r="C22" s="1">
        <v>183200</v>
      </c>
      <c r="D22" s="1">
        <v>184000</v>
      </c>
      <c r="E22" s="62">
        <v>13130</v>
      </c>
    </row>
    <row r="23" spans="1:5" ht="15" customHeight="1">
      <c r="A23" s="37" t="s">
        <v>78</v>
      </c>
      <c r="B23" s="1" t="s">
        <v>79</v>
      </c>
      <c r="C23" s="1">
        <v>223000</v>
      </c>
      <c r="D23" s="1">
        <v>206800</v>
      </c>
      <c r="E23" s="62">
        <v>13901</v>
      </c>
    </row>
    <row r="24" spans="1:5" ht="15" customHeight="1">
      <c r="A24" s="37" t="s">
        <v>240</v>
      </c>
      <c r="B24" s="1" t="s">
        <v>241</v>
      </c>
      <c r="C24" s="1"/>
      <c r="D24" s="1"/>
      <c r="E24" s="51">
        <v>9157</v>
      </c>
    </row>
    <row r="25" spans="1:5" s="183" customFormat="1" ht="15" customHeight="1">
      <c r="A25" s="188" t="s">
        <v>81</v>
      </c>
      <c r="B25" s="189" t="s">
        <v>82</v>
      </c>
      <c r="C25" s="189">
        <f>SUM(C26)</f>
        <v>11850063</v>
      </c>
      <c r="D25" s="189">
        <f>SUM(D26)</f>
        <v>11922892</v>
      </c>
      <c r="E25" s="190">
        <f>SUM(E27)</f>
        <v>830006</v>
      </c>
    </row>
    <row r="26" spans="1:5" ht="15" customHeight="1">
      <c r="A26" s="37" t="s">
        <v>83</v>
      </c>
      <c r="B26" s="1" t="s">
        <v>80</v>
      </c>
      <c r="C26" s="1">
        <f>SUM(C27)</f>
        <v>11850063</v>
      </c>
      <c r="D26" s="1">
        <f>SUM(D27)</f>
        <v>11922892</v>
      </c>
      <c r="E26" s="52">
        <v>830006</v>
      </c>
    </row>
    <row r="27" spans="1:5" ht="15" customHeight="1">
      <c r="A27" s="37"/>
      <c r="B27" s="1" t="s">
        <v>146</v>
      </c>
      <c r="C27" s="1">
        <f>SUM(C28:C30)</f>
        <v>11850063</v>
      </c>
      <c r="D27" s="1">
        <f>SUM(D28:D30)</f>
        <v>11922892</v>
      </c>
      <c r="E27" s="59">
        <f>SUM(E28:E31)</f>
        <v>830006</v>
      </c>
    </row>
    <row r="28" spans="1:5" ht="15" customHeight="1">
      <c r="A28" s="37" t="s">
        <v>75</v>
      </c>
      <c r="B28" s="1" t="s">
        <v>142</v>
      </c>
      <c r="C28" s="1">
        <v>133000</v>
      </c>
      <c r="D28" s="1">
        <v>133000</v>
      </c>
      <c r="E28" s="51">
        <v>14762</v>
      </c>
    </row>
    <row r="29" spans="1:5" ht="15" customHeight="1">
      <c r="A29" s="37"/>
      <c r="B29" s="1" t="s">
        <v>140</v>
      </c>
      <c r="C29" s="1">
        <v>10739074</v>
      </c>
      <c r="D29" s="1">
        <v>10790495</v>
      </c>
      <c r="E29" s="51">
        <v>747915</v>
      </c>
    </row>
    <row r="30" spans="1:5" ht="15" customHeight="1">
      <c r="A30" s="37"/>
      <c r="B30" s="1" t="s">
        <v>141</v>
      </c>
      <c r="C30" s="1">
        <v>977989</v>
      </c>
      <c r="D30" s="1">
        <v>999397</v>
      </c>
      <c r="E30" s="51">
        <v>67160</v>
      </c>
    </row>
    <row r="31" spans="1:5" ht="15" customHeight="1" thickBot="1">
      <c r="A31" s="79"/>
      <c r="B31" s="80" t="s">
        <v>232</v>
      </c>
      <c r="C31" s="80"/>
      <c r="D31" s="80"/>
      <c r="E31" s="81">
        <v>169</v>
      </c>
    </row>
    <row r="32" spans="1:5" s="183" customFormat="1" ht="15" customHeight="1" thickBot="1">
      <c r="A32" s="179">
        <v>38</v>
      </c>
      <c r="B32" s="181" t="s">
        <v>84</v>
      </c>
      <c r="C32" s="181" t="e">
        <f>SUM(#REF!,C33)</f>
        <v>#REF!</v>
      </c>
      <c r="D32" s="181" t="e">
        <f>SUM(#REF!,D33)</f>
        <v>#REF!</v>
      </c>
      <c r="E32" s="196">
        <f>SUM(E33)</f>
        <v>35500</v>
      </c>
    </row>
    <row r="33" spans="1:5" s="183" customFormat="1" ht="15" customHeight="1">
      <c r="A33" s="184">
        <v>382</v>
      </c>
      <c r="B33" s="185" t="s">
        <v>85</v>
      </c>
      <c r="C33" s="185">
        <f>SUM(C34:C35)</f>
        <v>468000</v>
      </c>
      <c r="D33" s="185">
        <f>SUM(D34:D35)</f>
        <v>594944</v>
      </c>
      <c r="E33" s="197">
        <f>SUM(E34:E35)</f>
        <v>35500</v>
      </c>
    </row>
    <row r="34" spans="1:5" ht="15" customHeight="1">
      <c r="A34" s="37">
        <v>382510</v>
      </c>
      <c r="B34" s="1" t="s">
        <v>266</v>
      </c>
      <c r="C34" s="1">
        <v>423000</v>
      </c>
      <c r="D34" s="1">
        <v>550000</v>
      </c>
      <c r="E34" s="52">
        <v>32500</v>
      </c>
    </row>
    <row r="35" spans="1:5" ht="15" customHeight="1" thickBot="1">
      <c r="A35" s="39">
        <v>382540</v>
      </c>
      <c r="B35" s="3" t="s">
        <v>86</v>
      </c>
      <c r="C35" s="3">
        <v>45000</v>
      </c>
      <c r="D35" s="3">
        <v>44944</v>
      </c>
      <c r="E35" s="53">
        <v>3000</v>
      </c>
    </row>
    <row r="36" spans="1:5" s="183" customFormat="1" ht="15" customHeight="1" thickBot="1">
      <c r="A36" s="179">
        <v>3</v>
      </c>
      <c r="B36" s="181" t="s">
        <v>87</v>
      </c>
      <c r="C36" s="198" t="e">
        <f>SUM(C8,C11,C18,C32)</f>
        <v>#REF!</v>
      </c>
      <c r="D36" s="198" t="e">
        <f>SUM(D8,D11,D18,D32)</f>
        <v>#REF!</v>
      </c>
      <c r="E36" s="199">
        <f>SUM(E8,E11,E18,E32)</f>
        <v>3924121</v>
      </c>
    </row>
    <row r="37" ht="12.75">
      <c r="E37" s="83"/>
    </row>
    <row r="38" ht="12.75">
      <c r="E38" s="83"/>
    </row>
    <row r="39" spans="3:5" ht="12.75">
      <c r="C39" s="7"/>
      <c r="E39" s="83"/>
    </row>
    <row r="40" ht="12.75">
      <c r="E40" s="83"/>
    </row>
    <row r="49" ht="12.75">
      <c r="C4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 Raud</dc:creator>
  <cp:keywords/>
  <dc:description/>
  <cp:lastModifiedBy>Hiie</cp:lastModifiedBy>
  <cp:lastPrinted>2012-02-20T11:34:30Z</cp:lastPrinted>
  <dcterms:created xsi:type="dcterms:W3CDTF">2005-02-02T14:59:46Z</dcterms:created>
  <dcterms:modified xsi:type="dcterms:W3CDTF">2012-02-22T09:23:04Z</dcterms:modified>
  <cp:category/>
  <cp:version/>
  <cp:contentType/>
  <cp:contentStatus/>
</cp:coreProperties>
</file>